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0920" activeTab="1"/>
  </bookViews>
  <sheets>
    <sheet name="Титульный" sheetId="6" r:id="rId1"/>
    <sheet name="План 2020-21" sheetId="1" r:id="rId2"/>
  </sheets>
  <definedNames>
    <definedName name="_xlnm.Print_Area" localSheetId="0">Титульный!#REF!</definedName>
  </definedNames>
  <calcPr calcId="145621"/>
</workbook>
</file>

<file path=xl/calcChain.xml><?xml version="1.0" encoding="utf-8"?>
<calcChain xmlns="http://schemas.openxmlformats.org/spreadsheetml/2006/main">
  <c r="J129" i="1" l="1"/>
  <c r="K129" i="1"/>
  <c r="L129" i="1"/>
  <c r="G129" i="1"/>
  <c r="G128" i="1"/>
  <c r="T143" i="1"/>
  <c r="Q143" i="1"/>
  <c r="N143" i="1"/>
  <c r="J95" i="1"/>
  <c r="K95" i="1"/>
  <c r="L95" i="1"/>
  <c r="G95" i="1"/>
  <c r="G60" i="1"/>
  <c r="I125" i="1" l="1"/>
  <c r="M125" i="1" s="1"/>
  <c r="H125" i="1"/>
  <c r="I122" i="1"/>
  <c r="H122" i="1"/>
  <c r="I119" i="1"/>
  <c r="H119" i="1"/>
  <c r="I116" i="1"/>
  <c r="H116" i="1"/>
  <c r="I113" i="1"/>
  <c r="H113" i="1"/>
  <c r="I110" i="1"/>
  <c r="M110" i="1" s="1"/>
  <c r="H110" i="1"/>
  <c r="H107" i="1"/>
  <c r="H104" i="1"/>
  <c r="I101" i="1"/>
  <c r="H101" i="1"/>
  <c r="H129" i="1" s="1"/>
  <c r="H98" i="1"/>
  <c r="O95" i="1"/>
  <c r="P95" i="1"/>
  <c r="Q95" i="1"/>
  <c r="R95" i="1"/>
  <c r="S95" i="1"/>
  <c r="T95" i="1"/>
  <c r="U95" i="1"/>
  <c r="V95" i="1"/>
  <c r="N95" i="1"/>
  <c r="I93" i="1"/>
  <c r="H93" i="1"/>
  <c r="I92" i="1"/>
  <c r="H92" i="1"/>
  <c r="M92" i="1" s="1"/>
  <c r="I91" i="1"/>
  <c r="H91" i="1"/>
  <c r="M91" i="1" s="1"/>
  <c r="I90" i="1"/>
  <c r="H90" i="1"/>
  <c r="M90" i="1" s="1"/>
  <c r="I89" i="1"/>
  <c r="H89" i="1"/>
  <c r="M89" i="1" s="1"/>
  <c r="I88" i="1"/>
  <c r="H88" i="1"/>
  <c r="I87" i="1"/>
  <c r="H87" i="1"/>
  <c r="M87" i="1" s="1"/>
  <c r="I86" i="1"/>
  <c r="H86" i="1"/>
  <c r="M86" i="1" s="1"/>
  <c r="I85" i="1"/>
  <c r="H85" i="1"/>
  <c r="M85" i="1" s="1"/>
  <c r="I84" i="1"/>
  <c r="H84" i="1"/>
  <c r="I83" i="1"/>
  <c r="H83" i="1"/>
  <c r="I82" i="1"/>
  <c r="H82" i="1"/>
  <c r="M82" i="1" s="1"/>
  <c r="I81" i="1"/>
  <c r="H81" i="1"/>
  <c r="I80" i="1"/>
  <c r="H80" i="1"/>
  <c r="H95" i="1" s="1"/>
  <c r="I79" i="1"/>
  <c r="H79" i="1"/>
  <c r="M79" i="1" s="1"/>
  <c r="M101" i="1" l="1"/>
  <c r="M80" i="1"/>
  <c r="M95" i="1" s="1"/>
  <c r="I95" i="1"/>
  <c r="M81" i="1"/>
  <c r="M84" i="1"/>
  <c r="H128" i="1"/>
  <c r="I129" i="1"/>
  <c r="M116" i="1"/>
  <c r="M119" i="1"/>
  <c r="M122" i="1"/>
  <c r="M113" i="1"/>
  <c r="I59" i="1"/>
  <c r="H59" i="1"/>
  <c r="I58" i="1"/>
  <c r="H58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L48" i="1"/>
  <c r="J48" i="1"/>
  <c r="G48" i="1"/>
  <c r="H48" i="1" s="1"/>
  <c r="I47" i="1"/>
  <c r="H47" i="1"/>
  <c r="M47" i="1" s="1"/>
  <c r="I46" i="1"/>
  <c r="H46" i="1"/>
  <c r="I45" i="1"/>
  <c r="H45" i="1"/>
  <c r="M45" i="1" s="1"/>
  <c r="I44" i="1"/>
  <c r="H44" i="1"/>
  <c r="I43" i="1"/>
  <c r="H43" i="1"/>
  <c r="L42" i="1"/>
  <c r="K42" i="1"/>
  <c r="K61" i="1" s="1"/>
  <c r="J42" i="1"/>
  <c r="G42" i="1"/>
  <c r="H42" i="1" s="1"/>
  <c r="I41" i="1"/>
  <c r="H41" i="1"/>
  <c r="H40" i="1"/>
  <c r="I39" i="1"/>
  <c r="H39" i="1"/>
  <c r="I38" i="1"/>
  <c r="H38" i="1"/>
  <c r="H37" i="1"/>
  <c r="M129" i="1" l="1"/>
  <c r="I48" i="1"/>
  <c r="M48" i="1" s="1"/>
  <c r="M54" i="1"/>
  <c r="M56" i="1"/>
  <c r="M58" i="1"/>
  <c r="M43" i="1"/>
  <c r="M42" i="1" s="1"/>
  <c r="M41" i="1"/>
  <c r="M44" i="1"/>
  <c r="M59" i="1"/>
  <c r="M46" i="1"/>
  <c r="M49" i="1"/>
  <c r="M53" i="1"/>
  <c r="I42" i="1"/>
  <c r="M55" i="1"/>
  <c r="M50" i="1"/>
  <c r="M51" i="1"/>
  <c r="M52" i="1"/>
  <c r="M39" i="1"/>
  <c r="M38" i="1"/>
  <c r="I28" i="1" l="1"/>
  <c r="H28" i="1"/>
  <c r="I27" i="1"/>
  <c r="H27" i="1"/>
  <c r="M27" i="1" s="1"/>
  <c r="I26" i="1"/>
  <c r="H26" i="1"/>
  <c r="M26" i="1" s="1"/>
  <c r="L25" i="1"/>
  <c r="L61" i="1" s="1"/>
  <c r="J25" i="1"/>
  <c r="J61" i="1" s="1"/>
  <c r="G25" i="1"/>
  <c r="H25" i="1" l="1"/>
  <c r="G61" i="1"/>
  <c r="I25" i="1"/>
  <c r="M25" i="1" s="1"/>
  <c r="M28" i="1"/>
  <c r="I24" i="1"/>
  <c r="H24" i="1"/>
  <c r="I23" i="1"/>
  <c r="H23" i="1"/>
  <c r="I22" i="1"/>
  <c r="H22" i="1"/>
  <c r="M22" i="1" l="1"/>
  <c r="M23" i="1"/>
  <c r="M24" i="1"/>
  <c r="G19" i="1" l="1"/>
  <c r="G18" i="1"/>
  <c r="H17" i="1"/>
  <c r="H16" i="1"/>
  <c r="H15" i="1"/>
  <c r="I14" i="1"/>
  <c r="H14" i="1"/>
  <c r="H13" i="1"/>
  <c r="H12" i="1"/>
  <c r="H11" i="1"/>
  <c r="M14" i="1" l="1"/>
  <c r="H18" i="1"/>
  <c r="H19" i="1"/>
  <c r="N61" i="1" l="1"/>
  <c r="G96" i="1" l="1"/>
  <c r="O129" i="1" l="1"/>
  <c r="P129" i="1"/>
  <c r="Q129" i="1"/>
  <c r="R129" i="1"/>
  <c r="S129" i="1"/>
  <c r="T129" i="1"/>
  <c r="U129" i="1"/>
  <c r="V129" i="1"/>
  <c r="N129" i="1"/>
  <c r="I67" i="1"/>
  <c r="H67" i="1"/>
  <c r="H30" i="1"/>
  <c r="H60" i="1" s="1"/>
  <c r="L29" i="1"/>
  <c r="I29" i="1" s="1"/>
  <c r="G29" i="1"/>
  <c r="H29" i="1" s="1"/>
  <c r="I36" i="1"/>
  <c r="H36" i="1"/>
  <c r="I35" i="1"/>
  <c r="H35" i="1"/>
  <c r="I34" i="1"/>
  <c r="H34" i="1"/>
  <c r="I33" i="1"/>
  <c r="H33" i="1"/>
  <c r="I32" i="1"/>
  <c r="H32" i="1"/>
  <c r="I31" i="1"/>
  <c r="I61" i="1" s="1"/>
  <c r="H31" i="1"/>
  <c r="H61" i="1" s="1"/>
  <c r="J19" i="1"/>
  <c r="K19" i="1"/>
  <c r="L19" i="1"/>
  <c r="I19" i="1"/>
  <c r="M19" i="1" l="1"/>
  <c r="G20" i="1"/>
  <c r="M67" i="1"/>
  <c r="M31" i="1"/>
  <c r="M35" i="1"/>
  <c r="M32" i="1"/>
  <c r="M36" i="1"/>
  <c r="M33" i="1"/>
  <c r="M34" i="1"/>
  <c r="M29" i="1"/>
  <c r="M61" i="1" l="1"/>
  <c r="I147" i="1" l="1"/>
  <c r="I148" i="1"/>
  <c r="I146" i="1"/>
  <c r="J145" i="1"/>
  <c r="K145" i="1"/>
  <c r="L145" i="1"/>
  <c r="H147" i="1"/>
  <c r="H148" i="1"/>
  <c r="H146" i="1"/>
  <c r="I145" i="1" l="1"/>
  <c r="M148" i="1"/>
  <c r="M146" i="1"/>
  <c r="H145" i="1"/>
  <c r="M147" i="1"/>
  <c r="N19" i="1"/>
  <c r="M145" i="1" l="1"/>
  <c r="O132" i="1"/>
  <c r="P132" i="1"/>
  <c r="Q132" i="1"/>
  <c r="R132" i="1"/>
  <c r="S132" i="1"/>
  <c r="T132" i="1"/>
  <c r="U132" i="1"/>
  <c r="V132" i="1"/>
  <c r="N132" i="1"/>
  <c r="K132" i="1"/>
  <c r="J132" i="1" l="1"/>
  <c r="G132" i="1"/>
  <c r="L132" i="1"/>
  <c r="G131" i="1"/>
  <c r="G130" i="1"/>
  <c r="G133" i="1" l="1"/>
  <c r="V61" i="1"/>
  <c r="Q61" i="1"/>
  <c r="O61" i="1"/>
  <c r="P61" i="1"/>
  <c r="R61" i="1"/>
  <c r="S61" i="1"/>
  <c r="T61" i="1"/>
  <c r="U61" i="1"/>
  <c r="G62" i="1" l="1"/>
  <c r="V69" i="1"/>
  <c r="U69" i="1"/>
  <c r="T69" i="1"/>
  <c r="S69" i="1"/>
  <c r="R69" i="1"/>
  <c r="Q69" i="1"/>
  <c r="P69" i="1"/>
  <c r="O69" i="1"/>
  <c r="N69" i="1"/>
  <c r="L69" i="1"/>
  <c r="K69" i="1"/>
  <c r="J69" i="1"/>
  <c r="G69" i="1"/>
  <c r="G68" i="1"/>
  <c r="V19" i="1"/>
  <c r="U19" i="1"/>
  <c r="T19" i="1"/>
  <c r="S19" i="1"/>
  <c r="R19" i="1"/>
  <c r="Q19" i="1"/>
  <c r="P19" i="1"/>
  <c r="O19" i="1"/>
  <c r="G70" i="1" l="1"/>
  <c r="G74" i="1"/>
  <c r="G134" i="1" s="1"/>
  <c r="R32" i="6" l="1"/>
  <c r="T32" i="6"/>
  <c r="G32" i="6"/>
  <c r="G145" i="1" l="1"/>
  <c r="I65" i="1" l="1"/>
  <c r="I66" i="1"/>
  <c r="I69" i="1" l="1"/>
  <c r="I132" i="1" l="1"/>
  <c r="H96" i="1" l="1"/>
  <c r="H131" i="1"/>
  <c r="X30" i="6" l="1"/>
  <c r="X29" i="6"/>
  <c r="I72" i="1"/>
  <c r="V73" i="1"/>
  <c r="V75" i="1" s="1"/>
  <c r="V135" i="1" s="1"/>
  <c r="V137" i="1" s="1"/>
  <c r="U73" i="1"/>
  <c r="U75" i="1" s="1"/>
  <c r="U135" i="1" s="1"/>
  <c r="U137" i="1" s="1"/>
  <c r="T73" i="1"/>
  <c r="T75" i="1" s="1"/>
  <c r="T135" i="1" s="1"/>
  <c r="T137" i="1" s="1"/>
  <c r="S73" i="1"/>
  <c r="S75" i="1" s="1"/>
  <c r="S135" i="1" s="1"/>
  <c r="S137" i="1" s="1"/>
  <c r="R73" i="1"/>
  <c r="R75" i="1" s="1"/>
  <c r="R135" i="1" s="1"/>
  <c r="R137" i="1" s="1"/>
  <c r="Q73" i="1"/>
  <c r="Q75" i="1" s="1"/>
  <c r="Q135" i="1" s="1"/>
  <c r="Q137" i="1" s="1"/>
  <c r="P73" i="1"/>
  <c r="P75" i="1" s="1"/>
  <c r="P135" i="1" s="1"/>
  <c r="P137" i="1" s="1"/>
  <c r="O73" i="1"/>
  <c r="O75" i="1" s="1"/>
  <c r="O135" i="1" s="1"/>
  <c r="O137" i="1" s="1"/>
  <c r="N73" i="1"/>
  <c r="N75" i="1" s="1"/>
  <c r="N135" i="1" s="1"/>
  <c r="N137" i="1" s="1"/>
  <c r="L73" i="1"/>
  <c r="L75" i="1" s="1"/>
  <c r="L135" i="1" s="1"/>
  <c r="K73" i="1"/>
  <c r="K75" i="1" s="1"/>
  <c r="K135" i="1" s="1"/>
  <c r="J73" i="1"/>
  <c r="J75" i="1" s="1"/>
  <c r="J135" i="1" s="1"/>
  <c r="G73" i="1"/>
  <c r="G75" i="1" s="1"/>
  <c r="H72" i="1"/>
  <c r="H73" i="1" s="1"/>
  <c r="H66" i="1"/>
  <c r="H65" i="1"/>
  <c r="H64" i="1"/>
  <c r="H68" i="1" s="1"/>
  <c r="X32" i="6" l="1"/>
  <c r="H20" i="1"/>
  <c r="H132" i="1"/>
  <c r="H133" i="1" s="1"/>
  <c r="G76" i="1"/>
  <c r="G135" i="1"/>
  <c r="G136" i="1" s="1"/>
  <c r="U142" i="1" s="1"/>
  <c r="H69" i="1"/>
  <c r="H70" i="1" s="1"/>
  <c r="M65" i="1"/>
  <c r="M72" i="1"/>
  <c r="M73" i="1" s="1"/>
  <c r="I73" i="1"/>
  <c r="M66" i="1"/>
  <c r="M132" i="1" l="1"/>
  <c r="Q142" i="1"/>
  <c r="I75" i="1"/>
  <c r="I135" i="1" s="1"/>
  <c r="H130" i="1"/>
  <c r="H74" i="1"/>
  <c r="H134" i="1" s="1"/>
  <c r="H75" i="1"/>
  <c r="H135" i="1" s="1"/>
  <c r="H62" i="1"/>
  <c r="M69" i="1"/>
  <c r="H136" i="1" l="1"/>
  <c r="H76" i="1"/>
  <c r="M75" i="1"/>
  <c r="M135" i="1" s="1"/>
</calcChain>
</file>

<file path=xl/sharedStrings.xml><?xml version="1.0" encoding="utf-8"?>
<sst xmlns="http://schemas.openxmlformats.org/spreadsheetml/2006/main" count="484" uniqueCount="288">
  <si>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</si>
  <si>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</si>
  <si>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</si>
  <si>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</si>
  <si>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</si>
  <si>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</si>
  <si>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</si>
  <si>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</si>
  <si>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</si>
  <si>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</si>
  <si>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</si>
  <si>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</si>
  <si>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</si>
  <si>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</si>
  <si>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</si>
  <si>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</si>
  <si>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</si>
  <si>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</si>
  <si>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</si>
  <si>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</si>
  <si>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</si>
  <si>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</si>
  <si>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</si>
  <si>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</si>
  <si>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</si>
  <si>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</si>
  <si>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</si>
  <si>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</si>
  <si>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</si>
  <si>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</si>
  <si>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</si>
  <si>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</si>
  <si>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</si>
  <si>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</si>
  <si>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</si>
  <si>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</si>
  <si>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</si>
  <si>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</si>
  <si>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</si>
  <si>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</si>
  <si>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</si>
  <si>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</si>
  <si>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</si>
  <si>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</si>
  <si>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</si>
  <si>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</si>
  <si>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</si>
  <si>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</si>
  <si>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</si>
  <si>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</si>
  <si>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</si>
  <si>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</si>
  <si>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</si>
  <si>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</si>
  <si>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</si>
  <si>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</si>
  <si>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</si>
  <si>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</si>
  <si>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</si>
  <si>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</si>
  <si>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</si>
  <si>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</si>
  <si>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</si>
  <si>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</si>
  <si>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</si>
  <si>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</si>
  <si>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</si>
  <si>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</si>
  <si>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</si>
  <si>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</si>
  <si>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</si>
  <si>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</si>
  <si>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</si>
  <si>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</si>
  <si>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</si>
  <si>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</si>
  <si>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</si>
  <si>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</si>
  <si>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</si>
  <si>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</si>
  <si>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</si>
  <si>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</si>
  <si>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</si>
  <si>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</si>
  <si>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</si>
  <si>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</si>
  <si>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</si>
  <si>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</si>
  <si>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</si>
  <si>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</si>
  <si>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</si>
  <si>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</si>
  <si>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</si>
  <si>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</si>
  <si>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</si>
  <si>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</si>
  <si>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</si>
  <si>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</si>
  <si>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</si>
  <si>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</si>
  <si>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</si>
  <si>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</si>
  <si>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</si>
  <si>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</si>
  <si>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</si>
  <si>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</si>
  <si>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</si>
  <si>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</si>
  <si>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</si>
  <si>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</si>
  <si>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</si>
  <si>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</si>
  <si>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</si>
  <si>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</si>
  <si>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</si>
  <si>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</si>
  <si>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</si>
  <si>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</si>
  <si>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</si>
  <si>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</si>
  <si>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</si>
  <si>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</si>
  <si>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</si>
  <si>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</si>
  <si>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</si>
  <si>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</si>
  <si>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</si>
  <si>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</si>
  <si>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</si>
  <si>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</si>
  <si>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</si>
  <si>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</si>
  <si>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</si>
  <si>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</si>
  <si>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</si>
  <si>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</si>
  <si>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</si>
  <si>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</si>
  <si>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</si>
  <si>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</si>
  <si>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</si>
  <si>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</si>
  <si>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</si>
  <si>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</si>
  <si>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</si>
  <si>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</si>
  <si>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</si>
  <si>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</si>
  <si>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</si>
  <si>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</si>
  <si>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</si>
  <si>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</si>
  <si>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</si>
  <si>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</si>
  <si>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</si>
  <si>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</si>
  <si>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</si>
  <si>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</si>
  <si>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</si>
  <si>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</si>
  <si>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</si>
  <si>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</si>
  <si>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</si>
  <si>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</si>
  <si>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Теорія і методика викладання спортивних ігор (розділ баскетбол)</t>
  </si>
  <si>
    <t>Теорія і методика викладання спортивних ігор (розділ волейбол)</t>
  </si>
  <si>
    <t>Теорія і методика викладання спортивних ігор (розділ футбол)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</si>
  <si>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</si>
  <si>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</si>
  <si>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</si>
  <si>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</si>
  <si>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</si>
  <si>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</si>
  <si>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</si>
  <si>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</si>
  <si>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</si>
  <si>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</si>
  <si>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</si>
  <si>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</si>
  <si>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</si>
  <si>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Ю.О. Долинний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</si>
  <si>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</si>
  <si>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 xml:space="preserve"> IV.  АТЕСТАЦІЯ</t>
  </si>
  <si>
    <t>Гарант освітньої програми</t>
  </si>
  <si>
    <t>Термін навчання - 2 роки 10 місяців</t>
  </si>
  <si>
    <t>На основі ступеня молодшого бакалавра / молодшого спеціаліста за іншою спеціальністю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</si>
  <si>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</si>
  <si>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</si>
  <si>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</si>
  <si>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</si>
  <si>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</si>
  <si>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</si>
  <si>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</si>
  <si>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</si>
  <si>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</si>
  <si>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</si>
  <si>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</si>
  <si>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</si>
  <si>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</si>
  <si>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</si>
  <si>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</si>
  <si>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</si>
  <si>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</si>
  <si>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</si>
  <si>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</si>
  <si>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</si>
  <si>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</si>
  <si>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</si>
  <si>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</si>
  <si>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</si>
  <si>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</si>
  <si>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</si>
  <si>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</si>
  <si>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</si>
  <si>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</si>
  <si>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</si>
  <si>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</si>
  <si>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</si>
  <si>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</si>
  <si>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вибірк.</t>
  </si>
  <si>
    <t>Рухливі ігри і забави</t>
  </si>
  <si>
    <t>Організація і методика туризму</t>
  </si>
  <si>
    <t>Скелелазіння</t>
  </si>
  <si>
    <t>Основи наукових досліджень</t>
  </si>
  <si>
    <t>Теорія і методика викладання гімнастики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</si>
  <si>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</si>
  <si>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</si>
  <si>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</si>
  <si>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</si>
  <si>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</si>
  <si>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</si>
  <si>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1.2.5.6</t>
  </si>
  <si>
    <t>1.2.5.7</t>
  </si>
  <si>
    <t>Спортивна педагогіка</t>
  </si>
  <si>
    <t>Біомеханіка і основи спортивної метрології</t>
  </si>
  <si>
    <t>1.2.15.1</t>
  </si>
  <si>
    <t>1.2.15.3</t>
  </si>
  <si>
    <t>Загальна і спортивна психологія</t>
  </si>
  <si>
    <t>1.2.21</t>
  </si>
  <si>
    <t>1.2.22</t>
  </si>
  <si>
    <t>1.2.23</t>
  </si>
  <si>
    <t>1.2.24</t>
  </si>
  <si>
    <t>Виробнича (тренерська) практика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</si>
  <si>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</si>
  <si>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</si>
  <si>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</si>
  <si>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</si>
  <si>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</si>
  <si>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</si>
  <si>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</si>
  <si>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</si>
  <si>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</si>
  <si>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Організація спортивно-масових заходів</t>
  </si>
  <si>
    <t>Основи фізичної терапії</t>
  </si>
  <si>
    <t>Гігієна фізичної культури і спорту</t>
  </si>
  <si>
    <t>Основи загального і спортивного масажу</t>
  </si>
  <si>
    <t>Основи теорії здоров’я та здорового способу життя на базі ФПО</t>
  </si>
  <si>
    <t>Нові інформаційні технології (за професійним спрямуванням) на базі ФПО</t>
  </si>
  <si>
    <t>Іноземна мова (за професійним спрямуванням)</t>
  </si>
  <si>
    <t xml:space="preserve">Екологія </t>
  </si>
  <si>
    <t xml:space="preserve">Політологія </t>
  </si>
  <si>
    <t>Правознавство</t>
  </si>
  <si>
    <t>Технології психічної саморегуляції та взаємодії</t>
  </si>
  <si>
    <t>Етика та естетика</t>
  </si>
  <si>
    <t>Соціологія</t>
  </si>
  <si>
    <t>Фармакологічний супровід у сфері фізичної культури і спорту</t>
  </si>
  <si>
    <t>Основи економічної теорії</t>
  </si>
  <si>
    <t>Релігієзнавство</t>
  </si>
  <si>
    <t>Теорія і методика викладання бадмінтону</t>
  </si>
  <si>
    <t>Теорія і методика викладання пляжного волейболу</t>
  </si>
  <si>
    <t>Теорія і методика викладання тенісу</t>
  </si>
  <si>
    <t>Теорія і методика викладання силових видів спорту на базі ФПО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</si>
  <si>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</si>
  <si>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</si>
  <si>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</si>
  <si>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</si>
  <si>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</si>
  <si>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</si>
  <si>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</si>
  <si>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</si>
  <si>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</si>
  <si>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24+8 по 22 год.</t>
  </si>
  <si>
    <t>90+8 по 22 год.</t>
  </si>
  <si>
    <t>* 1 доба на тиждень навчального семестру</t>
  </si>
  <si>
    <t>3+40 год.*</t>
  </si>
  <si>
    <t>9+40 год.*</t>
  </si>
  <si>
    <t>протокол № 10</t>
  </si>
  <si>
    <t>"29 " квітня    2021 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</si>
</sst>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_-;\-* #,##0_-;\ _-;_-@_-"/>
    <numFmt numFmtId="165" formatCode="#,##0_-;\-* #,##0_-;\ &quot;&quot;_-;_-@_-"/>
    <numFmt numFmtId="166" formatCode="#,##0;\-* #,##0_-;\ &quot;&quot;_-;_-@_-"/>
    <numFmt numFmtId="167" formatCode="0.0"/>
    <numFmt numFmtId="168" formatCode="#,##0;\-* #,##0_-;\ _-;_-@_-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27" fillId="4" borderId="0" applyNumberFormat="0" applyBorder="0" applyAlignment="0" applyProtection="0"/>
    <xf numFmtId="43" fontId="46" fillId="0" borderId="0" applyFont="0" applyFill="0" applyBorder="0" applyAlignment="0" applyProtection="0"/>
  </cellStyleXfs>
  <cellXfs count="882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4" fontId="4" fillId="0" borderId="19" xfId="37" applyNumberFormat="1" applyFont="1" applyFill="1" applyBorder="1" applyAlignment="1" applyProtection="1">
      <alignment horizontal="center" vertical="center" wrapText="1"/>
    </xf>
    <xf numFmtId="164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4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4" fontId="4" fillId="0" borderId="17" xfId="37" applyNumberFormat="1" applyFont="1" applyFill="1" applyBorder="1" applyAlignment="1" applyProtection="1">
      <alignment vertical="center"/>
    </xf>
    <xf numFmtId="164" fontId="4" fillId="0" borderId="18" xfId="37" applyNumberFormat="1" applyFont="1" applyFill="1" applyBorder="1" applyAlignment="1" applyProtection="1">
      <alignment vertical="center"/>
    </xf>
    <xf numFmtId="164" fontId="4" fillId="0" borderId="19" xfId="37" applyNumberFormat="1" applyFont="1" applyFill="1" applyBorder="1" applyAlignment="1" applyProtection="1">
      <alignment vertical="center"/>
    </xf>
    <xf numFmtId="164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4" fontId="4" fillId="0" borderId="25" xfId="37" applyNumberFormat="1" applyFont="1" applyFill="1" applyBorder="1" applyAlignment="1" applyProtection="1">
      <alignment horizontal="center" vertical="center" wrapText="1"/>
    </xf>
    <xf numFmtId="164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4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4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4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7" fontId="5" fillId="0" borderId="34" xfId="37" applyNumberFormat="1" applyFont="1" applyFill="1" applyBorder="1" applyAlignment="1" applyProtection="1">
      <alignment horizontal="center" vertical="center"/>
    </xf>
    <xf numFmtId="164" fontId="5" fillId="0" borderId="36" xfId="37" applyNumberFormat="1" applyFont="1" applyFill="1" applyBorder="1" applyAlignment="1">
      <alignment horizontal="center" vertical="center" wrapText="1"/>
    </xf>
    <xf numFmtId="164" fontId="5" fillId="0" borderId="37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4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4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4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7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167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4" fontId="4" fillId="0" borderId="17" xfId="37" applyNumberFormat="1" applyFont="1" applyFill="1" applyBorder="1" applyAlignment="1" applyProtection="1">
      <alignment horizontal="center" vertical="center"/>
    </xf>
    <xf numFmtId="164" fontId="4" fillId="0" borderId="18" xfId="37" applyNumberFormat="1" applyFont="1" applyFill="1" applyBorder="1" applyAlignment="1" applyProtection="1">
      <alignment horizontal="center" vertical="center"/>
    </xf>
    <xf numFmtId="164" fontId="4" fillId="0" borderId="20" xfId="37" applyNumberFormat="1" applyFont="1" applyFill="1" applyBorder="1" applyAlignment="1" applyProtection="1">
      <alignment horizontal="center" vertical="center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4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4" fontId="4" fillId="0" borderId="26" xfId="37" applyNumberFormat="1" applyFont="1" applyFill="1" applyBorder="1" applyAlignment="1" applyProtection="1">
      <alignment horizontal="center" vertical="center" wrapText="1"/>
    </xf>
    <xf numFmtId="167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7" fontId="4" fillId="0" borderId="55" xfId="37" applyNumberFormat="1" applyFont="1" applyFill="1" applyBorder="1" applyAlignment="1" applyProtection="1">
      <alignment horizontal="center" vertical="center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4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4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7" fontId="5" fillId="0" borderId="67" xfId="37" applyNumberFormat="1" applyFont="1" applyFill="1" applyBorder="1" applyAlignment="1" applyProtection="1">
      <alignment horizontal="center" vertical="center"/>
    </xf>
    <xf numFmtId="164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7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65" fontId="5" fillId="24" borderId="0" xfId="40" applyNumberFormat="1" applyFont="1" applyFill="1" applyBorder="1" applyAlignment="1" applyProtection="1">
      <alignment horizontal="right" vertical="center"/>
    </xf>
    <xf numFmtId="165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5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61" xfId="37" applyFont="1" applyBorder="1" applyAlignment="1">
      <alignment horizontal="center" vertical="center"/>
    </xf>
    <xf numFmtId="0" fontId="32" fillId="0" borderId="36" xfId="37" applyFont="1" applyBorder="1" applyAlignment="1">
      <alignment horizontal="center" vertical="center"/>
    </xf>
    <xf numFmtId="0" fontId="32" fillId="0" borderId="69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8" fontId="5" fillId="0" borderId="12" xfId="37" applyNumberFormat="1" applyFont="1" applyFill="1" applyBorder="1" applyAlignment="1" applyProtection="1">
      <alignment horizontal="center" vertical="center"/>
    </xf>
    <xf numFmtId="164" fontId="5" fillId="0" borderId="43" xfId="37" applyNumberFormat="1" applyFont="1" applyFill="1" applyBorder="1" applyAlignment="1">
      <alignment horizontal="center" vertical="center" wrapText="1"/>
    </xf>
    <xf numFmtId="164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4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7" fontId="5" fillId="0" borderId="127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4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4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4" fontId="5" fillId="0" borderId="39" xfId="37" applyNumberFormat="1" applyFont="1" applyFill="1" applyBorder="1" applyAlignment="1">
      <alignment horizontal="center" vertical="center" wrapText="1"/>
    </xf>
    <xf numFmtId="164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0" fontId="4" fillId="0" borderId="36" xfId="37" applyNumberFormat="1" applyFont="1" applyFill="1" applyBorder="1" applyAlignment="1">
      <alignment horizontal="center" vertical="center"/>
    </xf>
    <xf numFmtId="167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7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4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7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5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7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7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7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8" fontId="4" fillId="0" borderId="37" xfId="37" applyNumberFormat="1" applyFont="1" applyFill="1" applyBorder="1" applyAlignment="1" applyProtection="1">
      <alignment horizontal="center" vertical="center"/>
    </xf>
    <xf numFmtId="167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7" fontId="6" fillId="0" borderId="67" xfId="37" applyNumberFormat="1" applyFont="1" applyFill="1" applyBorder="1" applyAlignment="1" applyProtection="1">
      <alignment horizontal="center" vertical="center"/>
    </xf>
    <xf numFmtId="1" fontId="6" fillId="0" borderId="47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5" fillId="24" borderId="63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7" fontId="5" fillId="0" borderId="16" xfId="0" applyNumberFormat="1" applyFont="1" applyFill="1" applyBorder="1" applyAlignment="1" applyProtection="1">
      <alignment horizontal="center" vertical="center"/>
    </xf>
    <xf numFmtId="167" fontId="4" fillId="0" borderId="22" xfId="0" applyNumberFormat="1" applyFont="1" applyFill="1" applyBorder="1" applyAlignment="1" applyProtection="1">
      <alignment horizontal="center" vertical="center"/>
    </xf>
    <xf numFmtId="167" fontId="4" fillId="0" borderId="28" xfId="0" applyNumberFormat="1" applyFont="1" applyFill="1" applyBorder="1" applyAlignment="1" applyProtection="1">
      <alignment horizontal="center" vertical="center"/>
    </xf>
    <xf numFmtId="1" fontId="5" fillId="0" borderId="129" xfId="37" applyNumberFormat="1" applyFont="1" applyFill="1" applyBorder="1" applyAlignment="1" applyProtection="1">
      <alignment horizontal="center" vertical="center"/>
    </xf>
    <xf numFmtId="49" fontId="5" fillId="0" borderId="66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49" fontId="5" fillId="0" borderId="38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165" fontId="4" fillId="0" borderId="32" xfId="37" applyNumberFormat="1" applyFont="1" applyFill="1" applyBorder="1" applyAlignment="1" applyProtection="1">
      <alignment horizontal="center" vertical="center" wrapText="1"/>
    </xf>
    <xf numFmtId="1" fontId="5" fillId="24" borderId="15" xfId="4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167" fontId="4" fillId="0" borderId="23" xfId="37" applyNumberFormat="1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168" fontId="4" fillId="0" borderId="19" xfId="0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8" fontId="4" fillId="0" borderId="25" xfId="0" applyNumberFormat="1" applyFont="1" applyFill="1" applyBorder="1" applyAlignment="1" applyProtection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168" fontId="4" fillId="0" borderId="31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168" fontId="4" fillId="0" borderId="92" xfId="0" applyNumberFormat="1" applyFont="1" applyFill="1" applyBorder="1" applyAlignment="1" applyProtection="1">
      <alignment horizontal="center" vertical="center"/>
    </xf>
    <xf numFmtId="164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4" fontId="5" fillId="0" borderId="74" xfId="37" applyNumberFormat="1" applyFont="1" applyFill="1" applyBorder="1" applyAlignment="1">
      <alignment horizontal="center" vertical="center" wrapText="1"/>
    </xf>
    <xf numFmtId="167" fontId="5" fillId="0" borderId="97" xfId="37" applyNumberFormat="1" applyFont="1" applyFill="1" applyBorder="1" applyAlignment="1">
      <alignment horizontal="center" vertical="center" wrapText="1"/>
    </xf>
    <xf numFmtId="167" fontId="4" fillId="0" borderId="51" xfId="0" applyNumberFormat="1" applyFont="1" applyFill="1" applyBorder="1" applyAlignment="1" applyProtection="1">
      <alignment horizontal="center" vertical="center" wrapText="1"/>
    </xf>
    <xf numFmtId="167" fontId="4" fillId="0" borderId="60" xfId="0" applyNumberFormat="1" applyFont="1" applyFill="1" applyBorder="1" applyAlignment="1" applyProtection="1">
      <alignment horizontal="center" vertical="center" wrapText="1"/>
    </xf>
    <xf numFmtId="167" fontId="7" fillId="0" borderId="115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7" fontId="4" fillId="0" borderId="61" xfId="37" applyNumberFormat="1" applyFont="1" applyFill="1" applyBorder="1" applyAlignment="1">
      <alignment horizontal="center" vertical="center" wrapText="1"/>
    </xf>
    <xf numFmtId="167" fontId="4" fillId="0" borderId="10" xfId="37" applyNumberFormat="1" applyFont="1" applyFill="1" applyBorder="1" applyAlignment="1">
      <alignment horizontal="center" vertical="center" wrapText="1"/>
    </xf>
    <xf numFmtId="1" fontId="5" fillId="0" borderId="71" xfId="37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>
      <alignment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7" fontId="5" fillId="0" borderId="47" xfId="37" applyNumberFormat="1" applyFont="1" applyFill="1" applyBorder="1" applyAlignment="1" applyProtection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1" fontId="6" fillId="0" borderId="46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61" xfId="37" applyFont="1" applyFill="1" applyBorder="1" applyAlignment="1">
      <alignment horizontal="center" vertical="center" wrapText="1"/>
    </xf>
    <xf numFmtId="164" fontId="5" fillId="0" borderId="62" xfId="37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>
      <alignment vertical="center" wrapText="1"/>
    </xf>
    <xf numFmtId="0" fontId="4" fillId="0" borderId="37" xfId="37" applyFont="1" applyFill="1" applyBorder="1" applyAlignment="1">
      <alignment horizontal="center" vertical="center" wrapText="1"/>
    </xf>
    <xf numFmtId="49" fontId="4" fillId="0" borderId="47" xfId="37" applyNumberFormat="1" applyFont="1" applyFill="1" applyBorder="1" applyAlignment="1" applyProtection="1">
      <alignment horizontal="left" vertical="center"/>
    </xf>
    <xf numFmtId="49" fontId="4" fillId="0" borderId="70" xfId="37" applyNumberFormat="1" applyFont="1" applyFill="1" applyBorder="1" applyAlignment="1">
      <alignment horizontal="left" vertical="center" wrapText="1"/>
    </xf>
    <xf numFmtId="49" fontId="5" fillId="0" borderId="112" xfId="37" applyNumberFormat="1" applyFont="1" applyFill="1" applyBorder="1" applyAlignment="1">
      <alignment horizontal="left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164" fontId="4" fillId="0" borderId="45" xfId="37" applyNumberFormat="1" applyFont="1" applyFill="1" applyBorder="1" applyAlignment="1" applyProtection="1">
      <alignment horizontal="center" vertical="center" wrapText="1"/>
    </xf>
    <xf numFmtId="0" fontId="5" fillId="0" borderId="43" xfId="37" applyFont="1" applyFill="1" applyBorder="1" applyAlignment="1">
      <alignment horizontal="center" vertical="center" wrapText="1"/>
    </xf>
    <xf numFmtId="1" fontId="4" fillId="0" borderId="63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0" fontId="4" fillId="0" borderId="44" xfId="37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167" fontId="48" fillId="0" borderId="15" xfId="0" applyNumberFormat="1" applyFont="1" applyBorder="1" applyAlignment="1">
      <alignment horizontal="center" vertical="center"/>
    </xf>
    <xf numFmtId="1" fontId="48" fillId="0" borderId="70" xfId="0" applyNumberFormat="1" applyFont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0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05" xfId="36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12" xfId="37" applyFont="1" applyBorder="1" applyAlignment="1">
      <alignment horizontal="center" vertical="center"/>
    </xf>
    <xf numFmtId="0" fontId="32" fillId="0" borderId="113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100" xfId="39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4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24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3" fillId="0" borderId="109" xfId="37" applyFont="1" applyBorder="1" applyAlignment="1">
      <alignment horizontal="center" vertical="center" wrapText="1"/>
    </xf>
    <xf numFmtId="0" fontId="30" fillId="0" borderId="110" xfId="37" applyFont="1" applyBorder="1" applyAlignment="1">
      <alignment horizontal="center" vertical="center" wrapText="1"/>
    </xf>
    <xf numFmtId="0" fontId="33" fillId="0" borderId="111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57" xfId="37" applyFont="1" applyBorder="1" applyAlignment="1">
      <alignment horizontal="left" vertical="center" wrapText="1"/>
    </xf>
    <xf numFmtId="0" fontId="33" fillId="0" borderId="57" xfId="37" applyFont="1" applyBorder="1" applyAlignment="1">
      <alignment horizontal="left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1" fontId="30" fillId="0" borderId="0" xfId="37" applyNumberFormat="1" applyFont="1" applyBorder="1" applyAlignment="1">
      <alignment horizontal="center" vertical="center" wrapText="1"/>
    </xf>
    <xf numFmtId="1" fontId="33" fillId="0" borderId="0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6" xfId="37" applyFont="1" applyBorder="1" applyAlignment="1">
      <alignment horizontal="center" vertical="center" wrapText="1"/>
    </xf>
    <xf numFmtId="0" fontId="33" fillId="0" borderId="107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2" fillId="0" borderId="97" xfId="37" applyFont="1" applyBorder="1" applyAlignment="1">
      <alignment horizontal="center" vertical="center" textRotation="90"/>
    </xf>
    <xf numFmtId="0" fontId="32" fillId="0" borderId="98" xfId="37" applyFont="1" applyBorder="1" applyAlignment="1">
      <alignment horizontal="center" vertical="center" textRotation="90"/>
    </xf>
    <xf numFmtId="0" fontId="32" fillId="0" borderId="99" xfId="37" applyFont="1" applyBorder="1" applyAlignment="1">
      <alignment horizontal="center" vertical="center"/>
    </xf>
    <xf numFmtId="0" fontId="32" fillId="0" borderId="100" xfId="37" applyFont="1" applyBorder="1" applyAlignment="1">
      <alignment horizontal="center" vertical="center"/>
    </xf>
    <xf numFmtId="0" fontId="32" fillId="0" borderId="94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/>
    </xf>
    <xf numFmtId="0" fontId="32" fillId="0" borderId="96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 wrapText="1"/>
    </xf>
    <xf numFmtId="0" fontId="33" fillId="0" borderId="11" xfId="37" applyFont="1" applyBorder="1" applyAlignment="1">
      <alignment horizontal="center" vertical="center" wrapText="1"/>
    </xf>
    <xf numFmtId="0" fontId="33" fillId="0" borderId="71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2" fillId="0" borderId="58" xfId="37" applyFont="1" applyBorder="1" applyAlignment="1">
      <alignment horizontal="center"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128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7" fontId="5" fillId="0" borderId="112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167" fontId="5" fillId="0" borderId="81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5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7" fontId="5" fillId="0" borderId="70" xfId="0" applyNumberFormat="1" applyFont="1" applyFill="1" applyBorder="1" applyAlignment="1" applyProtection="1">
      <alignment horizontal="center" vertical="center"/>
    </xf>
    <xf numFmtId="167" fontId="5" fillId="0" borderId="115" xfId="0" applyNumberFormat="1" applyFont="1" applyFill="1" applyBorder="1" applyAlignment="1" applyProtection="1">
      <alignment horizontal="center" vertical="center"/>
    </xf>
    <xf numFmtId="167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4" fontId="5" fillId="0" borderId="39" xfId="0" applyNumberFormat="1" applyFont="1" applyFill="1" applyBorder="1" applyAlignment="1">
      <alignment horizontal="center" vertical="center"/>
    </xf>
    <xf numFmtId="164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164" fontId="5" fillId="0" borderId="43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167" fontId="6" fillId="0" borderId="70" xfId="0" applyNumberFormat="1" applyFont="1" applyFill="1" applyBorder="1" applyAlignment="1" applyProtection="1">
      <alignment horizontal="center" vertical="center"/>
    </xf>
    <xf numFmtId="167" fontId="6" fillId="0" borderId="115" xfId="0" applyNumberFormat="1" applyFont="1" applyFill="1" applyBorder="1" applyAlignment="1" applyProtection="1">
      <alignment horizontal="center" vertical="center"/>
    </xf>
    <xf numFmtId="167" fontId="6" fillId="0" borderId="65" xfId="0" applyNumberFormat="1" applyFont="1" applyFill="1" applyBorder="1" applyAlignment="1" applyProtection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1" xfId="40" applyNumberFormat="1" applyFont="1" applyFill="1" applyBorder="1" applyAlignment="1" applyProtection="1">
      <alignment horizontal="right" vertical="center"/>
    </xf>
    <xf numFmtId="166" fontId="5" fillId="24" borderId="71" xfId="40" applyNumberFormat="1" applyFont="1" applyFill="1" applyBorder="1" applyAlignment="1" applyProtection="1">
      <alignment horizontal="right" vertical="center"/>
    </xf>
    <xf numFmtId="166" fontId="6" fillId="24" borderId="65" xfId="40" applyNumberFormat="1" applyFont="1" applyFill="1" applyBorder="1" applyAlignment="1" applyProtection="1">
      <alignment horizontal="right" vertical="center"/>
    </xf>
    <xf numFmtId="166" fontId="5" fillId="24" borderId="65" xfId="40" applyNumberFormat="1" applyFont="1" applyFill="1" applyBorder="1" applyAlignment="1" applyProtection="1">
      <alignment horizontal="right" vertical="center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0" fontId="6" fillId="24" borderId="116" xfId="0" applyFont="1" applyFill="1" applyBorder="1" applyAlignment="1">
      <alignment horizontal="right" vertical="center" wrapText="1"/>
    </xf>
    <xf numFmtId="0" fontId="6" fillId="24" borderId="117" xfId="0" applyFont="1" applyFill="1" applyBorder="1" applyAlignment="1">
      <alignment horizontal="right" vertical="center" wrapText="1"/>
    </xf>
    <xf numFmtId="0" fontId="5" fillId="24" borderId="116" xfId="0" applyFont="1" applyFill="1" applyBorder="1" applyAlignment="1">
      <alignment horizontal="right" vertical="center" wrapText="1"/>
    </xf>
    <xf numFmtId="0" fontId="5" fillId="24" borderId="117" xfId="0" applyFont="1" applyFill="1" applyBorder="1" applyAlignment="1">
      <alignment horizontal="right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49" fontId="5" fillId="0" borderId="34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164" fontId="2" fillId="0" borderId="122" xfId="37" applyNumberFormat="1" applyFont="1" applyFill="1" applyBorder="1" applyAlignment="1" applyProtection="1">
      <alignment horizontal="center" vertical="center"/>
    </xf>
    <xf numFmtId="164" fontId="2" fillId="0" borderId="123" xfId="37" applyNumberFormat="1" applyFont="1" applyFill="1" applyBorder="1" applyAlignment="1" applyProtection="1">
      <alignment horizontal="center" vertical="center"/>
    </xf>
    <xf numFmtId="164" fontId="2" fillId="0" borderId="124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5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5" fontId="4" fillId="24" borderId="70" xfId="40" applyNumberFormat="1" applyFont="1" applyFill="1" applyBorder="1" applyAlignment="1" applyProtection="1">
      <alignment horizontal="center" vertical="center"/>
    </xf>
    <xf numFmtId="165" fontId="4" fillId="24" borderId="115" xfId="40" applyNumberFormat="1" applyFont="1" applyFill="1" applyBorder="1" applyAlignment="1" applyProtection="1">
      <alignment horizontal="center" vertical="center"/>
    </xf>
    <xf numFmtId="165" fontId="4" fillId="24" borderId="65" xfId="40" applyNumberFormat="1" applyFont="1" applyFill="1" applyBorder="1" applyAlignment="1" applyProtection="1">
      <alignment horizontal="center" vertical="center"/>
    </xf>
    <xf numFmtId="165" fontId="4" fillId="0" borderId="16" xfId="40" applyNumberFormat="1" applyFont="1" applyFill="1" applyBorder="1" applyAlignment="1" applyProtection="1">
      <alignment horizontal="center" vertical="center" wrapText="1"/>
    </xf>
    <xf numFmtId="165" fontId="4" fillId="0" borderId="53" xfId="40" applyNumberFormat="1" applyFont="1" applyFill="1" applyBorder="1" applyAlignment="1" applyProtection="1">
      <alignment horizontal="center" vertical="center" wrapText="1"/>
    </xf>
    <xf numFmtId="165" fontId="4" fillId="0" borderId="125" xfId="40" applyNumberFormat="1" applyFont="1" applyFill="1" applyBorder="1" applyAlignment="1" applyProtection="1">
      <alignment horizontal="center" vertical="center" wrapText="1"/>
    </xf>
    <xf numFmtId="165" fontId="4" fillId="24" borderId="70" xfId="40" applyNumberFormat="1" applyFont="1" applyFill="1" applyBorder="1" applyAlignment="1" applyProtection="1">
      <alignment horizontal="center" vertical="center" textRotation="90" wrapText="1"/>
    </xf>
    <xf numFmtId="165" fontId="4" fillId="24" borderId="115" xfId="40" applyNumberFormat="1" applyFont="1" applyFill="1" applyBorder="1" applyAlignment="1" applyProtection="1">
      <alignment horizontal="center" vertical="center" textRotation="90" wrapText="1"/>
    </xf>
    <xf numFmtId="165" fontId="4" fillId="24" borderId="65" xfId="40" applyNumberFormat="1" applyFont="1" applyFill="1" applyBorder="1" applyAlignment="1" applyProtection="1">
      <alignment horizontal="center" vertical="center" textRotation="90" wrapText="1"/>
    </xf>
    <xf numFmtId="165" fontId="4" fillId="24" borderId="16" xfId="40" applyNumberFormat="1" applyFont="1" applyFill="1" applyBorder="1" applyAlignment="1" applyProtection="1">
      <alignment horizontal="center" vertical="center" wrapText="1"/>
    </xf>
    <xf numFmtId="165" fontId="4" fillId="24" borderId="53" xfId="40" applyNumberFormat="1" applyFont="1" applyFill="1" applyBorder="1" applyAlignment="1" applyProtection="1">
      <alignment horizontal="center" vertical="center" wrapText="1"/>
    </xf>
    <xf numFmtId="165" fontId="4" fillId="24" borderId="125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2" xfId="40" applyNumberFormat="1" applyFont="1" applyFill="1" applyBorder="1" applyAlignment="1" applyProtection="1">
      <alignment horizontal="center" vertical="center" wrapText="1"/>
    </xf>
    <xf numFmtId="0" fontId="4" fillId="24" borderId="113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5" fontId="4" fillId="0" borderId="52" xfId="40" applyNumberFormat="1" applyFont="1" applyFill="1" applyBorder="1" applyAlignment="1" applyProtection="1">
      <alignment horizontal="center" vertical="center" textRotation="90" wrapText="1"/>
    </xf>
    <xf numFmtId="165" fontId="4" fillId="0" borderId="38" xfId="40" applyNumberFormat="1" applyFont="1" applyFill="1" applyBorder="1" applyAlignment="1" applyProtection="1">
      <alignment horizontal="center" vertical="center" textRotation="90" wrapText="1"/>
    </xf>
    <xf numFmtId="165" fontId="4" fillId="0" borderId="61" xfId="40" applyNumberFormat="1" applyFont="1" applyFill="1" applyBorder="1" applyAlignment="1" applyProtection="1">
      <alignment horizontal="center" vertical="center" textRotation="90" wrapText="1"/>
    </xf>
    <xf numFmtId="165" fontId="4" fillId="0" borderId="49" xfId="40" applyNumberFormat="1" applyFont="1" applyFill="1" applyBorder="1" applyAlignment="1" applyProtection="1">
      <alignment horizontal="center" vertical="center" textRotation="90" wrapText="1"/>
    </xf>
    <xf numFmtId="165" fontId="4" fillId="0" borderId="39" xfId="40" applyNumberFormat="1" applyFont="1" applyFill="1" applyBorder="1" applyAlignment="1" applyProtection="1">
      <alignment horizontal="center" vertical="center" textRotation="90" wrapText="1"/>
    </xf>
    <xf numFmtId="165" fontId="4" fillId="0" borderId="36" xfId="40" applyNumberFormat="1" applyFont="1" applyFill="1" applyBorder="1" applyAlignment="1" applyProtection="1">
      <alignment horizontal="center" vertical="center" textRotation="90" wrapText="1"/>
    </xf>
    <xf numFmtId="165" fontId="4" fillId="0" borderId="25" xfId="40" applyNumberFormat="1" applyFont="1" applyFill="1" applyBorder="1" applyAlignment="1" applyProtection="1">
      <alignment horizontal="center" vertical="center" wrapText="1"/>
    </xf>
    <xf numFmtId="165" fontId="4" fillId="0" borderId="126" xfId="40" applyNumberFormat="1" applyFont="1" applyFill="1" applyBorder="1" applyAlignment="1" applyProtection="1">
      <alignment horizontal="center" vertical="center" wrapText="1"/>
    </xf>
    <xf numFmtId="165" fontId="4" fillId="24" borderId="49" xfId="40" applyNumberFormat="1" applyFont="1" applyFill="1" applyBorder="1" applyAlignment="1" applyProtection="1">
      <alignment horizontal="center" vertical="center" textRotation="90" wrapText="1"/>
    </xf>
    <xf numFmtId="165" fontId="4" fillId="24" borderId="39" xfId="40" applyNumberFormat="1" applyFont="1" applyFill="1" applyBorder="1" applyAlignment="1" applyProtection="1">
      <alignment horizontal="center" vertical="center" textRotation="90" wrapText="1"/>
    </xf>
    <xf numFmtId="165" fontId="4" fillId="24" borderId="36" xfId="40" applyNumberFormat="1" applyFont="1" applyFill="1" applyBorder="1" applyAlignment="1" applyProtection="1">
      <alignment horizontal="center" vertical="center" textRotation="90" wrapText="1"/>
    </xf>
    <xf numFmtId="165" fontId="4" fillId="24" borderId="58" xfId="40" applyNumberFormat="1" applyFont="1" applyFill="1" applyBorder="1" applyAlignment="1" applyProtection="1">
      <alignment horizontal="center" vertical="center" textRotation="90" wrapText="1"/>
    </xf>
    <xf numFmtId="165" fontId="4" fillId="24" borderId="40" xfId="40" applyNumberFormat="1" applyFont="1" applyFill="1" applyBorder="1" applyAlignment="1" applyProtection="1">
      <alignment horizontal="center" vertical="center" textRotation="90" wrapText="1"/>
    </xf>
    <xf numFmtId="165" fontId="4" fillId="24" borderId="37" xfId="40" applyNumberFormat="1" applyFont="1" applyFill="1" applyBorder="1" applyAlignment="1" applyProtection="1">
      <alignment horizontal="center" vertical="center" textRotation="90" wrapText="1"/>
    </xf>
    <xf numFmtId="165" fontId="4" fillId="0" borderId="56" xfId="40" applyNumberFormat="1" applyFont="1" applyFill="1" applyBorder="1" applyAlignment="1" applyProtection="1">
      <alignment horizontal="center" vertical="center" textRotation="90" wrapText="1"/>
    </xf>
    <xf numFmtId="165" fontId="4" fillId="0" borderId="41" xfId="40" applyNumberFormat="1" applyFont="1" applyFill="1" applyBorder="1" applyAlignment="1" applyProtection="1">
      <alignment horizontal="center" vertical="center" textRotation="90" wrapText="1"/>
    </xf>
    <xf numFmtId="165" fontId="4" fillId="0" borderId="62" xfId="40" applyNumberFormat="1" applyFont="1" applyFill="1" applyBorder="1" applyAlignment="1" applyProtection="1">
      <alignment horizontal="center" vertical="center" textRotation="90" wrapText="1"/>
    </xf>
    <xf numFmtId="165" fontId="4" fillId="24" borderId="25" xfId="40" applyNumberFormat="1" applyFont="1" applyFill="1" applyBorder="1" applyAlignment="1" applyProtection="1">
      <alignment horizontal="center" vertical="center"/>
    </xf>
    <xf numFmtId="165" fontId="4" fillId="24" borderId="54" xfId="40" applyNumberFormat="1" applyFont="1" applyFill="1" applyBorder="1" applyAlignment="1" applyProtection="1">
      <alignment horizontal="center" vertical="center"/>
    </xf>
    <xf numFmtId="165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6" fontId="5" fillId="24" borderId="52" xfId="40" applyNumberFormat="1" applyFont="1" applyFill="1" applyBorder="1" applyAlignment="1" applyProtection="1">
      <alignment horizontal="center" vertical="center"/>
    </xf>
    <xf numFmtId="166" fontId="5" fillId="24" borderId="49" xfId="40" applyNumberFormat="1" applyFont="1" applyFill="1" applyBorder="1" applyAlignment="1" applyProtection="1">
      <alignment horizontal="center" vertical="center"/>
    </xf>
    <xf numFmtId="166" fontId="5" fillId="24" borderId="58" xfId="40" applyNumberFormat="1" applyFont="1" applyFill="1" applyBorder="1" applyAlignment="1" applyProtection="1">
      <alignment horizontal="center" vertical="center"/>
    </xf>
    <xf numFmtId="166" fontId="5" fillId="24" borderId="56" xfId="40" applyNumberFormat="1" applyFont="1" applyFill="1" applyBorder="1" applyAlignment="1" applyProtection="1">
      <alignment horizontal="center" vertical="center"/>
    </xf>
    <xf numFmtId="49" fontId="5" fillId="24" borderId="34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71" xfId="0" applyNumberFormat="1" applyFont="1" applyFill="1" applyBorder="1" applyAlignment="1" applyProtection="1">
      <alignment horizontal="center" vertical="center"/>
    </xf>
    <xf numFmtId="164" fontId="5" fillId="24" borderId="118" xfId="0" applyNumberFormat="1" applyFont="1" applyFill="1" applyBorder="1" applyAlignment="1" applyProtection="1">
      <alignment horizontal="center" vertical="center"/>
    </xf>
    <xf numFmtId="164" fontId="5" fillId="24" borderId="119" xfId="0" applyNumberFormat="1" applyFont="1" applyFill="1" applyBorder="1" applyAlignment="1" applyProtection="1">
      <alignment horizontal="center" vertical="center"/>
    </xf>
    <xf numFmtId="164" fontId="5" fillId="24" borderId="120" xfId="0" applyNumberFormat="1" applyFont="1" applyFill="1" applyBorder="1" applyAlignment="1" applyProtection="1">
      <alignment horizontal="center" vertical="center"/>
    </xf>
    <xf numFmtId="164" fontId="5" fillId="24" borderId="121" xfId="0" applyNumberFormat="1" applyFont="1" applyFill="1" applyBorder="1" applyAlignment="1" applyProtection="1">
      <alignment horizontal="center" vertical="center"/>
    </xf>
    <xf numFmtId="165" fontId="4" fillId="24" borderId="52" xfId="40" applyNumberFormat="1" applyFont="1" applyFill="1" applyBorder="1" applyAlignment="1" applyProtection="1">
      <alignment horizontal="center" vertical="center" textRotation="90" wrapText="1"/>
    </xf>
    <xf numFmtId="165" fontId="4" fillId="24" borderId="38" xfId="40" applyNumberFormat="1" applyFont="1" applyFill="1" applyBorder="1" applyAlignment="1" applyProtection="1">
      <alignment horizontal="center" vertical="center" textRotation="90" wrapText="1"/>
    </xf>
    <xf numFmtId="165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71" xfId="40" applyNumberFormat="1" applyFont="1" applyFill="1" applyBorder="1" applyAlignment="1" applyProtection="1">
      <alignment horizontal="center" vertical="center"/>
    </xf>
    <xf numFmtId="166" fontId="5" fillId="24" borderId="34" xfId="40" applyNumberFormat="1" applyFont="1" applyFill="1" applyBorder="1" applyAlignment="1" applyProtection="1">
      <alignment horizontal="center" vertical="center"/>
    </xf>
    <xf numFmtId="166" fontId="5" fillId="24" borderId="11" xfId="40" applyNumberFormat="1" applyFont="1" applyFill="1" applyBorder="1" applyAlignment="1" applyProtection="1">
      <alignment horizontal="center" vertical="center"/>
    </xf>
    <xf numFmtId="166" fontId="5" fillId="24" borderId="71" xfId="40" applyNumberFormat="1" applyFont="1" applyFill="1" applyBorder="1" applyAlignment="1" applyProtection="1">
      <alignment horizontal="center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105" xfId="0" applyFont="1" applyFill="1" applyBorder="1" applyAlignment="1" applyProtection="1">
      <alignment horizontal="right" vertical="center"/>
    </xf>
    <xf numFmtId="0" fontId="8" fillId="24" borderId="0" xfId="0" applyFont="1" applyFill="1" applyBorder="1" applyAlignment="1" applyProtection="1">
      <alignment horizontal="left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left" vertical="center"/>
    </xf>
    <xf numFmtId="167" fontId="5" fillId="24" borderId="34" xfId="0" applyNumberFormat="1" applyFont="1" applyFill="1" applyBorder="1" applyAlignment="1" applyProtection="1">
      <alignment horizontal="center" vertical="center" wrapText="1"/>
    </xf>
    <xf numFmtId="167" fontId="5" fillId="24" borderId="11" xfId="0" applyNumberFormat="1" applyFont="1" applyFill="1" applyBorder="1" applyAlignment="1" applyProtection="1">
      <alignment horizontal="center" vertical="center" wrapText="1"/>
    </xf>
    <xf numFmtId="167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5" fontId="5" fillId="24" borderId="10" xfId="40" applyNumberFormat="1" applyFont="1" applyFill="1" applyBorder="1" applyAlignment="1" applyProtection="1">
      <alignment horizontal="right" vertical="center"/>
    </xf>
    <xf numFmtId="165" fontId="5" fillId="24" borderId="35" xfId="40" applyNumberFormat="1" applyFont="1" applyFill="1" applyBorder="1" applyAlignment="1" applyProtection="1">
      <alignment horizontal="right" vertical="center"/>
    </xf>
    <xf numFmtId="165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6" fontId="6" fillId="24" borderId="34" xfId="40" applyNumberFormat="1" applyFont="1" applyFill="1" applyBorder="1" applyAlignment="1" applyProtection="1">
      <alignment horizontal="right" vertical="center"/>
    </xf>
    <xf numFmtId="166" fontId="6" fillId="24" borderId="11" xfId="40" applyNumberFormat="1" applyFont="1" applyFill="1" applyBorder="1" applyAlignment="1" applyProtection="1">
      <alignment horizontal="right" vertical="center"/>
    </xf>
    <xf numFmtId="166" fontId="6" fillId="24" borderId="71" xfId="40" applyNumberFormat="1" applyFont="1" applyFill="1" applyBorder="1" applyAlignment="1" applyProtection="1">
      <alignment horizontal="right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4"/>
  <sheetViews>
    <sheetView zoomScale="65" zoomScaleNormal="65" zoomScaleSheetLayoutView="66" workbookViewId="0">
      <selection activeCell="A5" sqref="A5"/>
    </sheetView>
  </sheetViews>
  <sheetFormatPr defaultColWidth="3.28515625" defaultRowHeight="15.75" x14ac:dyDescent="0.25"/>
  <cols>
    <col min="1" max="1" width="6.7109375" style="230" customWidth="1"/>
    <col min="2" max="53" width="5.7109375" style="230" customWidth="1"/>
    <col min="54" max="54" width="2.85546875" style="230" customWidth="1"/>
    <col min="55" max="55" width="1.140625" style="230" hidden="1" customWidth="1"/>
    <col min="56" max="57" width="3.28515625" style="230" hidden="1" customWidth="1"/>
    <col min="58" max="16384" width="3.28515625" style="230"/>
  </cols>
  <sheetData>
    <row r="1" spans="1:57" ht="30" x14ac:dyDescent="0.4">
      <c r="A1" s="609" t="s">
        <v>99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10" t="s">
        <v>98</v>
      </c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243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</row>
    <row r="2" spans="1:57" ht="30" x14ac:dyDescent="0.4">
      <c r="A2" s="609" t="s">
        <v>101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</row>
    <row r="3" spans="1:57" ht="30.75" x14ac:dyDescent="0.45">
      <c r="A3" s="609" t="s">
        <v>286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11" t="s">
        <v>100</v>
      </c>
      <c r="Q3" s="611"/>
      <c r="R3" s="611"/>
      <c r="S3" s="611"/>
      <c r="T3" s="611"/>
      <c r="U3" s="611"/>
      <c r="V3" s="611"/>
      <c r="W3" s="611"/>
      <c r="X3" s="611"/>
      <c r="Y3" s="611"/>
      <c r="Z3" s="611"/>
      <c r="AA3" s="611"/>
      <c r="AB3" s="611"/>
      <c r="AC3" s="611"/>
      <c r="AD3" s="611"/>
      <c r="AE3" s="611"/>
      <c r="AF3" s="611"/>
      <c r="AG3" s="611"/>
      <c r="AH3" s="611"/>
      <c r="AI3" s="611"/>
      <c r="AJ3" s="611"/>
      <c r="AK3" s="611"/>
      <c r="AL3" s="611"/>
      <c r="AM3" s="611"/>
      <c r="AN3" s="624" t="s">
        <v>143</v>
      </c>
      <c r="AO3" s="624"/>
      <c r="AP3" s="624"/>
      <c r="AQ3" s="624"/>
      <c r="AR3" s="624"/>
      <c r="AS3" s="624"/>
      <c r="AT3" s="624"/>
      <c r="AU3" s="624"/>
      <c r="AV3" s="624"/>
      <c r="AW3" s="624"/>
      <c r="AX3" s="624"/>
      <c r="AY3" s="624"/>
      <c r="AZ3" s="624"/>
      <c r="BA3" s="624"/>
    </row>
    <row r="4" spans="1:57" ht="30.75" x14ac:dyDescent="0.45">
      <c r="A4" s="625" t="s">
        <v>287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624"/>
      <c r="AO4" s="624"/>
      <c r="AP4" s="624"/>
      <c r="AQ4" s="624"/>
      <c r="AR4" s="624"/>
      <c r="AS4" s="624"/>
      <c r="AT4" s="624"/>
      <c r="AU4" s="624"/>
      <c r="AV4" s="624"/>
      <c r="AW4" s="624"/>
      <c r="AX4" s="624"/>
      <c r="AY4" s="624"/>
      <c r="AZ4" s="624"/>
      <c r="BA4" s="624"/>
    </row>
    <row r="5" spans="1:57" ht="27.75" x14ac:dyDescent="0.4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626" t="s">
        <v>102</v>
      </c>
      <c r="Q5" s="627"/>
      <c r="R5" s="627"/>
      <c r="S5" s="627"/>
      <c r="T5" s="627"/>
      <c r="U5" s="627"/>
      <c r="V5" s="627"/>
      <c r="W5" s="627"/>
      <c r="X5" s="627"/>
      <c r="Y5" s="627"/>
      <c r="Z5" s="627"/>
      <c r="AA5" s="627"/>
      <c r="AB5" s="627"/>
      <c r="AC5" s="627"/>
      <c r="AD5" s="627"/>
      <c r="AE5" s="627"/>
      <c r="AF5" s="627"/>
      <c r="AG5" s="627"/>
      <c r="AH5" s="627"/>
      <c r="AI5" s="627"/>
      <c r="AJ5" s="627"/>
      <c r="AK5" s="627"/>
      <c r="AL5" s="627"/>
      <c r="AM5" s="627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</row>
    <row r="6" spans="1:57" ht="27.75" x14ac:dyDescent="0.4">
      <c r="A6" s="609" t="s">
        <v>134</v>
      </c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09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628"/>
      <c r="AP6" s="628"/>
      <c r="AQ6" s="628"/>
      <c r="AR6" s="628"/>
      <c r="AS6" s="628"/>
      <c r="AT6" s="628"/>
      <c r="AU6" s="628"/>
      <c r="AV6" s="628"/>
      <c r="AW6" s="628"/>
      <c r="AX6" s="628"/>
      <c r="AY6" s="628"/>
      <c r="AZ6" s="628"/>
      <c r="BA6" s="628"/>
    </row>
    <row r="7" spans="1:57" ht="27.75" customHeight="1" x14ac:dyDescent="0.4">
      <c r="A7" s="609" t="s">
        <v>103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45" t="s">
        <v>135</v>
      </c>
      <c r="Q7" s="645"/>
      <c r="R7" s="645"/>
      <c r="S7" s="645"/>
      <c r="T7" s="645"/>
      <c r="U7" s="645"/>
      <c r="V7" s="645"/>
      <c r="W7" s="645"/>
      <c r="X7" s="645"/>
      <c r="Y7" s="645"/>
      <c r="Z7" s="645"/>
      <c r="AA7" s="645"/>
      <c r="AB7" s="645"/>
      <c r="AC7" s="645"/>
      <c r="AD7" s="645"/>
      <c r="AE7" s="645"/>
      <c r="AF7" s="645"/>
      <c r="AG7" s="645"/>
      <c r="AH7" s="645"/>
      <c r="AI7" s="645"/>
      <c r="AJ7" s="645"/>
      <c r="AK7" s="645"/>
      <c r="AL7" s="645"/>
      <c r="AM7" s="645"/>
      <c r="AN7" s="646" t="s">
        <v>184</v>
      </c>
      <c r="AO7" s="647"/>
      <c r="AP7" s="647"/>
      <c r="AQ7" s="647"/>
      <c r="AR7" s="647"/>
      <c r="AS7" s="647"/>
      <c r="AT7" s="647"/>
      <c r="AU7" s="647"/>
      <c r="AV7" s="647"/>
      <c r="AW7" s="647"/>
      <c r="AX7" s="647"/>
      <c r="AY7" s="647"/>
      <c r="AZ7" s="647"/>
      <c r="BA7" s="647"/>
    </row>
    <row r="8" spans="1:57" ht="26.25" customHeight="1" x14ac:dyDescent="0.4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645" t="s">
        <v>137</v>
      </c>
      <c r="Q8" s="645"/>
      <c r="R8" s="645"/>
      <c r="S8" s="645"/>
      <c r="T8" s="645"/>
      <c r="U8" s="645"/>
      <c r="V8" s="645"/>
      <c r="W8" s="645"/>
      <c r="X8" s="645"/>
      <c r="Y8" s="645"/>
      <c r="Z8" s="645"/>
      <c r="AA8" s="645"/>
      <c r="AB8" s="645"/>
      <c r="AC8" s="645"/>
      <c r="AD8" s="645"/>
      <c r="AE8" s="645"/>
      <c r="AF8" s="645"/>
      <c r="AG8" s="645"/>
      <c r="AH8" s="645"/>
      <c r="AI8" s="645"/>
      <c r="AJ8" s="645"/>
      <c r="AK8" s="645"/>
      <c r="AL8" s="645"/>
      <c r="AM8" s="645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/>
      <c r="BA8" s="250"/>
    </row>
    <row r="9" spans="1:57" ht="26.25" customHeight="1" x14ac:dyDescent="0.4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645" t="s">
        <v>138</v>
      </c>
      <c r="Q9" s="645"/>
      <c r="R9" s="645"/>
      <c r="S9" s="645"/>
      <c r="T9" s="645"/>
      <c r="U9" s="645"/>
      <c r="V9" s="645"/>
      <c r="W9" s="645"/>
      <c r="X9" s="645"/>
      <c r="Y9" s="645"/>
      <c r="Z9" s="645"/>
      <c r="AA9" s="645"/>
      <c r="AB9" s="645"/>
      <c r="AC9" s="645"/>
      <c r="AD9" s="645"/>
      <c r="AE9" s="645"/>
      <c r="AF9" s="645"/>
      <c r="AG9" s="645"/>
      <c r="AH9" s="645"/>
      <c r="AI9" s="645"/>
      <c r="AJ9" s="645"/>
      <c r="AK9" s="645"/>
      <c r="AL9" s="645"/>
      <c r="AM9" s="645"/>
      <c r="AN9" s="640" t="s">
        <v>185</v>
      </c>
      <c r="AO9" s="640"/>
      <c r="AP9" s="640"/>
      <c r="AQ9" s="640"/>
      <c r="AR9" s="640"/>
      <c r="AS9" s="640"/>
      <c r="AT9" s="640"/>
      <c r="AU9" s="640"/>
      <c r="AV9" s="640"/>
      <c r="AW9" s="640"/>
      <c r="AX9" s="640"/>
      <c r="AY9" s="640"/>
      <c r="AZ9" s="640"/>
      <c r="BA9" s="640"/>
    </row>
    <row r="10" spans="1:57" ht="25.5" customHeight="1" x14ac:dyDescent="0.35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616" t="s">
        <v>136</v>
      </c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  <c r="AC10" s="617"/>
      <c r="AD10" s="617"/>
      <c r="AE10" s="617"/>
      <c r="AF10" s="617"/>
      <c r="AG10" s="617"/>
      <c r="AH10" s="617"/>
      <c r="AI10" s="617"/>
      <c r="AJ10" s="617"/>
      <c r="AK10" s="617"/>
      <c r="AL10" s="618"/>
      <c r="AM10" s="618"/>
      <c r="AN10" s="640"/>
      <c r="AO10" s="640"/>
      <c r="AP10" s="640"/>
      <c r="AQ10" s="640"/>
      <c r="AR10" s="640"/>
      <c r="AS10" s="640"/>
      <c r="AT10" s="640"/>
      <c r="AU10" s="640"/>
      <c r="AV10" s="640"/>
      <c r="AW10" s="640"/>
      <c r="AX10" s="640"/>
      <c r="AY10" s="640"/>
      <c r="AZ10" s="640"/>
      <c r="BA10" s="640"/>
    </row>
    <row r="11" spans="1:57" ht="26.25" x14ac:dyDescent="0.4">
      <c r="A11" s="249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619" t="s">
        <v>139</v>
      </c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  <c r="AC11" s="619"/>
      <c r="AD11" s="619"/>
      <c r="AE11" s="619"/>
      <c r="AF11" s="619"/>
      <c r="AG11" s="619"/>
      <c r="AH11" s="619"/>
      <c r="AI11" s="619"/>
      <c r="AJ11" s="619"/>
      <c r="AK11" s="619"/>
      <c r="AL11" s="619"/>
      <c r="AM11" s="619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</row>
    <row r="12" spans="1:57" ht="25.15" x14ac:dyDescent="0.45">
      <c r="A12" s="249"/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</row>
    <row r="13" spans="1:57" ht="25.15" x14ac:dyDescent="0.45">
      <c r="A13" s="249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</row>
    <row r="14" spans="1:57" ht="25.15" x14ac:dyDescent="0.45">
      <c r="A14" s="249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</row>
    <row r="15" spans="1:57" s="231" customFormat="1" ht="31.5" customHeight="1" thickBot="1" x14ac:dyDescent="0.35">
      <c r="A15" s="612" t="s">
        <v>144</v>
      </c>
      <c r="B15" s="612"/>
      <c r="C15" s="612"/>
      <c r="D15" s="612"/>
      <c r="E15" s="612"/>
      <c r="F15" s="612"/>
      <c r="G15" s="612"/>
      <c r="H15" s="612"/>
      <c r="I15" s="612"/>
      <c r="J15" s="612"/>
      <c r="K15" s="612"/>
      <c r="L15" s="612"/>
      <c r="M15" s="612"/>
      <c r="N15" s="612"/>
      <c r="O15" s="612"/>
      <c r="P15" s="612"/>
      <c r="Q15" s="612"/>
      <c r="R15" s="612"/>
      <c r="S15" s="612"/>
      <c r="T15" s="612"/>
      <c r="U15" s="612"/>
      <c r="V15" s="612"/>
      <c r="W15" s="612"/>
      <c r="X15" s="612"/>
      <c r="Y15" s="612"/>
      <c r="Z15" s="612"/>
      <c r="AA15" s="612"/>
      <c r="AB15" s="612"/>
      <c r="AC15" s="612"/>
      <c r="AD15" s="612"/>
      <c r="AE15" s="612"/>
      <c r="AF15" s="612"/>
      <c r="AG15" s="612"/>
      <c r="AH15" s="612"/>
      <c r="AI15" s="612"/>
      <c r="AJ15" s="612"/>
      <c r="AK15" s="612"/>
      <c r="AL15" s="612"/>
      <c r="AM15" s="612"/>
      <c r="AN15" s="612"/>
      <c r="AO15" s="612"/>
      <c r="AP15" s="612"/>
      <c r="AQ15" s="612"/>
      <c r="AR15" s="612"/>
      <c r="AS15" s="612"/>
      <c r="AT15" s="612"/>
      <c r="AU15" s="612"/>
      <c r="AV15" s="612"/>
      <c r="AW15" s="612"/>
      <c r="AX15" s="612"/>
      <c r="AY15" s="612"/>
      <c r="AZ15" s="612"/>
      <c r="BA15" s="612"/>
      <c r="BB15" s="232"/>
      <c r="BC15" s="232"/>
      <c r="BD15" s="232"/>
      <c r="BE15" s="232"/>
    </row>
    <row r="16" spans="1:57" ht="24.95" customHeight="1" thickBot="1" x14ac:dyDescent="0.3">
      <c r="A16" s="629" t="s">
        <v>104</v>
      </c>
      <c r="B16" s="631" t="s">
        <v>105</v>
      </c>
      <c r="C16" s="632"/>
      <c r="D16" s="632"/>
      <c r="E16" s="633"/>
      <c r="F16" s="634" t="s">
        <v>106</v>
      </c>
      <c r="G16" s="632"/>
      <c r="H16" s="632"/>
      <c r="I16" s="635"/>
      <c r="J16" s="636" t="s">
        <v>107</v>
      </c>
      <c r="K16" s="637"/>
      <c r="L16" s="637"/>
      <c r="M16" s="638"/>
      <c r="N16" s="639" t="s">
        <v>108</v>
      </c>
      <c r="O16" s="637"/>
      <c r="P16" s="637"/>
      <c r="Q16" s="637"/>
      <c r="R16" s="637"/>
      <c r="S16" s="564" t="s">
        <v>109</v>
      </c>
      <c r="T16" s="565"/>
      <c r="U16" s="565"/>
      <c r="V16" s="565"/>
      <c r="W16" s="566"/>
      <c r="X16" s="565" t="s">
        <v>110</v>
      </c>
      <c r="Y16" s="565"/>
      <c r="Z16" s="565"/>
      <c r="AA16" s="565"/>
      <c r="AB16" s="564" t="s">
        <v>111</v>
      </c>
      <c r="AC16" s="565"/>
      <c r="AD16" s="565"/>
      <c r="AE16" s="566"/>
      <c r="AF16" s="567" t="s">
        <v>112</v>
      </c>
      <c r="AG16" s="567"/>
      <c r="AH16" s="567"/>
      <c r="AI16" s="567"/>
      <c r="AJ16" s="564" t="s">
        <v>113</v>
      </c>
      <c r="AK16" s="565"/>
      <c r="AL16" s="565"/>
      <c r="AM16" s="565"/>
      <c r="AN16" s="566"/>
      <c r="AO16" s="568" t="s">
        <v>114</v>
      </c>
      <c r="AP16" s="569"/>
      <c r="AQ16" s="569"/>
      <c r="AR16" s="570"/>
      <c r="AS16" s="565" t="s">
        <v>115</v>
      </c>
      <c r="AT16" s="565"/>
      <c r="AU16" s="565"/>
      <c r="AV16" s="565"/>
      <c r="AW16" s="566"/>
      <c r="AX16" s="571" t="s">
        <v>116</v>
      </c>
      <c r="AY16" s="572"/>
      <c r="AZ16" s="572"/>
      <c r="BA16" s="573"/>
      <c r="BB16" s="562"/>
      <c r="BC16" s="562"/>
      <c r="BD16" s="562"/>
      <c r="BE16" s="562"/>
    </row>
    <row r="17" spans="1:57" s="234" customFormat="1" ht="24.95" customHeight="1" thickBot="1" x14ac:dyDescent="0.3">
      <c r="A17" s="630"/>
      <c r="B17" s="261">
        <v>1</v>
      </c>
      <c r="C17" s="262">
        <v>2</v>
      </c>
      <c r="D17" s="262">
        <v>3</v>
      </c>
      <c r="E17" s="263">
        <v>4</v>
      </c>
      <c r="F17" s="264">
        <v>5</v>
      </c>
      <c r="G17" s="262">
        <v>6</v>
      </c>
      <c r="H17" s="262">
        <v>7</v>
      </c>
      <c r="I17" s="265">
        <v>8</v>
      </c>
      <c r="J17" s="266">
        <v>9</v>
      </c>
      <c r="K17" s="267">
        <v>10</v>
      </c>
      <c r="L17" s="267">
        <v>11</v>
      </c>
      <c r="M17" s="268">
        <v>12</v>
      </c>
      <c r="N17" s="269">
        <v>13</v>
      </c>
      <c r="O17" s="267">
        <v>14</v>
      </c>
      <c r="P17" s="270">
        <v>15</v>
      </c>
      <c r="Q17" s="271">
        <v>16</v>
      </c>
      <c r="R17" s="272">
        <v>17</v>
      </c>
      <c r="S17" s="273">
        <v>18</v>
      </c>
      <c r="T17" s="274">
        <v>19</v>
      </c>
      <c r="U17" s="274">
        <v>20</v>
      </c>
      <c r="V17" s="274">
        <v>21</v>
      </c>
      <c r="W17" s="275">
        <v>22</v>
      </c>
      <c r="X17" s="264">
        <v>23</v>
      </c>
      <c r="Y17" s="262">
        <v>24</v>
      </c>
      <c r="Z17" s="262">
        <v>25</v>
      </c>
      <c r="AA17" s="265">
        <v>26</v>
      </c>
      <c r="AB17" s="261">
        <v>27</v>
      </c>
      <c r="AC17" s="262">
        <v>28</v>
      </c>
      <c r="AD17" s="262">
        <v>29</v>
      </c>
      <c r="AE17" s="263">
        <v>30</v>
      </c>
      <c r="AF17" s="270">
        <v>31</v>
      </c>
      <c r="AG17" s="271">
        <v>32</v>
      </c>
      <c r="AH17" s="271">
        <v>33</v>
      </c>
      <c r="AI17" s="272">
        <v>34</v>
      </c>
      <c r="AJ17" s="261">
        <v>35</v>
      </c>
      <c r="AK17" s="262">
        <v>36</v>
      </c>
      <c r="AL17" s="262">
        <v>37</v>
      </c>
      <c r="AM17" s="262">
        <v>38</v>
      </c>
      <c r="AN17" s="263">
        <v>39</v>
      </c>
      <c r="AO17" s="276">
        <v>40</v>
      </c>
      <c r="AP17" s="271">
        <v>41</v>
      </c>
      <c r="AQ17" s="271">
        <v>42</v>
      </c>
      <c r="AR17" s="277">
        <v>43</v>
      </c>
      <c r="AS17" s="264">
        <v>44</v>
      </c>
      <c r="AT17" s="262">
        <v>45</v>
      </c>
      <c r="AU17" s="262">
        <v>46</v>
      </c>
      <c r="AV17" s="262">
        <v>47</v>
      </c>
      <c r="AW17" s="263">
        <v>48</v>
      </c>
      <c r="AX17" s="278">
        <v>49</v>
      </c>
      <c r="AY17" s="279">
        <v>50</v>
      </c>
      <c r="AZ17" s="279">
        <v>51</v>
      </c>
      <c r="BA17" s="280">
        <v>52</v>
      </c>
      <c r="BB17" s="233"/>
      <c r="BC17" s="233"/>
      <c r="BD17" s="233"/>
      <c r="BE17" s="233"/>
    </row>
    <row r="18" spans="1:57" ht="24.95" customHeight="1" x14ac:dyDescent="0.3">
      <c r="A18" s="281">
        <v>1</v>
      </c>
      <c r="B18" s="282" t="s">
        <v>117</v>
      </c>
      <c r="C18" s="283" t="s">
        <v>117</v>
      </c>
      <c r="D18" s="283" t="s">
        <v>117</v>
      </c>
      <c r="E18" s="284" t="s">
        <v>117</v>
      </c>
      <c r="F18" s="285" t="s">
        <v>117</v>
      </c>
      <c r="G18" s="283" t="s">
        <v>117</v>
      </c>
      <c r="H18" s="283" t="s">
        <v>117</v>
      </c>
      <c r="I18" s="286" t="s">
        <v>117</v>
      </c>
      <c r="J18" s="282" t="s">
        <v>117</v>
      </c>
      <c r="K18" s="283" t="s">
        <v>117</v>
      </c>
      <c r="L18" s="283" t="s">
        <v>117</v>
      </c>
      <c r="M18" s="284" t="s">
        <v>117</v>
      </c>
      <c r="N18" s="285" t="s">
        <v>117</v>
      </c>
      <c r="O18" s="283" t="s">
        <v>117</v>
      </c>
      <c r="P18" s="283" t="s">
        <v>117</v>
      </c>
      <c r="Q18" s="287" t="s">
        <v>118</v>
      </c>
      <c r="R18" s="288" t="s">
        <v>118</v>
      </c>
      <c r="S18" s="289" t="s">
        <v>119</v>
      </c>
      <c r="T18" s="283" t="s">
        <v>117</v>
      </c>
      <c r="U18" s="283" t="s">
        <v>117</v>
      </c>
      <c r="V18" s="283" t="s">
        <v>117</v>
      </c>
      <c r="W18" s="284" t="s">
        <v>117</v>
      </c>
      <c r="X18" s="285" t="s">
        <v>117</v>
      </c>
      <c r="Y18" s="283" t="s">
        <v>117</v>
      </c>
      <c r="Z18" s="283" t="s">
        <v>117</v>
      </c>
      <c r="AA18" s="286" t="s">
        <v>117</v>
      </c>
      <c r="AB18" s="282" t="s">
        <v>117</v>
      </c>
      <c r="AC18" s="287" t="s">
        <v>120</v>
      </c>
      <c r="AD18" s="283" t="s">
        <v>96</v>
      </c>
      <c r="AE18" s="284" t="s">
        <v>96</v>
      </c>
      <c r="AF18" s="285" t="s">
        <v>96</v>
      </c>
      <c r="AG18" s="283" t="s">
        <v>117</v>
      </c>
      <c r="AH18" s="283" t="s">
        <v>117</v>
      </c>
      <c r="AI18" s="286" t="s">
        <v>117</v>
      </c>
      <c r="AJ18" s="282" t="s">
        <v>117</v>
      </c>
      <c r="AK18" s="283" t="s">
        <v>117</v>
      </c>
      <c r="AL18" s="283" t="s">
        <v>117</v>
      </c>
      <c r="AM18" s="283" t="s">
        <v>117</v>
      </c>
      <c r="AN18" s="284" t="s">
        <v>117</v>
      </c>
      <c r="AO18" s="282" t="s">
        <v>117</v>
      </c>
      <c r="AP18" s="290" t="s">
        <v>118</v>
      </c>
      <c r="AQ18" s="290" t="s">
        <v>118</v>
      </c>
      <c r="AR18" s="291" t="s">
        <v>119</v>
      </c>
      <c r="AS18" s="292" t="s">
        <v>119</v>
      </c>
      <c r="AT18" s="290" t="s">
        <v>119</v>
      </c>
      <c r="AU18" s="290" t="s">
        <v>119</v>
      </c>
      <c r="AV18" s="290" t="s">
        <v>119</v>
      </c>
      <c r="AW18" s="293" t="s">
        <v>119</v>
      </c>
      <c r="AX18" s="294" t="s">
        <v>119</v>
      </c>
      <c r="AY18" s="295" t="s">
        <v>119</v>
      </c>
      <c r="AZ18" s="295" t="s">
        <v>119</v>
      </c>
      <c r="BA18" s="296" t="s">
        <v>119</v>
      </c>
      <c r="BB18" s="235"/>
      <c r="BC18" s="235"/>
      <c r="BD18" s="235"/>
      <c r="BE18" s="235"/>
    </row>
    <row r="19" spans="1:57" ht="24.95" customHeight="1" thickBot="1" x14ac:dyDescent="0.35">
      <c r="A19" s="297">
        <v>2</v>
      </c>
      <c r="B19" s="298" t="s">
        <v>117</v>
      </c>
      <c r="C19" s="299" t="s">
        <v>117</v>
      </c>
      <c r="D19" s="299" t="s">
        <v>117</v>
      </c>
      <c r="E19" s="300" t="s">
        <v>117</v>
      </c>
      <c r="F19" s="301" t="s">
        <v>117</v>
      </c>
      <c r="G19" s="299" t="s">
        <v>117</v>
      </c>
      <c r="H19" s="299" t="s">
        <v>117</v>
      </c>
      <c r="I19" s="302" t="s">
        <v>117</v>
      </c>
      <c r="J19" s="298" t="s">
        <v>117</v>
      </c>
      <c r="K19" s="299" t="s">
        <v>117</v>
      </c>
      <c r="L19" s="299" t="s">
        <v>117</v>
      </c>
      <c r="M19" s="300" t="s">
        <v>117</v>
      </c>
      <c r="N19" s="301" t="s">
        <v>117</v>
      </c>
      <c r="O19" s="299" t="s">
        <v>117</v>
      </c>
      <c r="P19" s="299" t="s">
        <v>117</v>
      </c>
      <c r="Q19" s="303" t="s">
        <v>118</v>
      </c>
      <c r="R19" s="304" t="s">
        <v>118</v>
      </c>
      <c r="S19" s="305" t="s">
        <v>119</v>
      </c>
      <c r="T19" s="299" t="s">
        <v>117</v>
      </c>
      <c r="U19" s="299" t="s">
        <v>117</v>
      </c>
      <c r="V19" s="299" t="s">
        <v>117</v>
      </c>
      <c r="W19" s="300" t="s">
        <v>117</v>
      </c>
      <c r="X19" s="301" t="s">
        <v>117</v>
      </c>
      <c r="Y19" s="299" t="s">
        <v>117</v>
      </c>
      <c r="Z19" s="299" t="s">
        <v>117</v>
      </c>
      <c r="AA19" s="302" t="s">
        <v>117</v>
      </c>
      <c r="AB19" s="298" t="s">
        <v>117</v>
      </c>
      <c r="AC19" s="303" t="s">
        <v>120</v>
      </c>
      <c r="AD19" s="299" t="s">
        <v>96</v>
      </c>
      <c r="AE19" s="300" t="s">
        <v>96</v>
      </c>
      <c r="AF19" s="301" t="s">
        <v>96</v>
      </c>
      <c r="AG19" s="299" t="s">
        <v>117</v>
      </c>
      <c r="AH19" s="299" t="s">
        <v>117</v>
      </c>
      <c r="AI19" s="302" t="s">
        <v>117</v>
      </c>
      <c r="AJ19" s="298" t="s">
        <v>117</v>
      </c>
      <c r="AK19" s="299" t="s">
        <v>117</v>
      </c>
      <c r="AL19" s="299" t="s">
        <v>117</v>
      </c>
      <c r="AM19" s="299" t="s">
        <v>117</v>
      </c>
      <c r="AN19" s="300" t="s">
        <v>117</v>
      </c>
      <c r="AO19" s="298" t="s">
        <v>117</v>
      </c>
      <c r="AP19" s="306" t="s">
        <v>118</v>
      </c>
      <c r="AQ19" s="306" t="s">
        <v>118</v>
      </c>
      <c r="AR19" s="307" t="s">
        <v>119</v>
      </c>
      <c r="AS19" s="308" t="s">
        <v>119</v>
      </c>
      <c r="AT19" s="306" t="s">
        <v>119</v>
      </c>
      <c r="AU19" s="306" t="s">
        <v>119</v>
      </c>
      <c r="AV19" s="306" t="s">
        <v>119</v>
      </c>
      <c r="AW19" s="309" t="s">
        <v>119</v>
      </c>
      <c r="AX19" s="310" t="s">
        <v>119</v>
      </c>
      <c r="AY19" s="311" t="s">
        <v>119</v>
      </c>
      <c r="AZ19" s="311" t="s">
        <v>119</v>
      </c>
      <c r="BA19" s="312" t="s">
        <v>119</v>
      </c>
      <c r="BB19" s="235"/>
      <c r="BC19" s="235"/>
      <c r="BD19" s="235"/>
      <c r="BE19" s="235"/>
    </row>
    <row r="20" spans="1:57" ht="24.95" customHeight="1" thickBot="1" x14ac:dyDescent="0.35">
      <c r="A20" s="314">
        <v>3</v>
      </c>
      <c r="B20" s="315" t="s">
        <v>121</v>
      </c>
      <c r="C20" s="316" t="s">
        <v>121</v>
      </c>
      <c r="D20" s="316" t="s">
        <v>121</v>
      </c>
      <c r="E20" s="317" t="s">
        <v>121</v>
      </c>
      <c r="F20" s="318" t="s">
        <v>121</v>
      </c>
      <c r="G20" s="316" t="s">
        <v>121</v>
      </c>
      <c r="H20" s="316" t="s">
        <v>121</v>
      </c>
      <c r="I20" s="319" t="s">
        <v>121</v>
      </c>
      <c r="J20" s="315" t="s">
        <v>121</v>
      </c>
      <c r="K20" s="316" t="s">
        <v>121</v>
      </c>
      <c r="L20" s="316" t="s">
        <v>121</v>
      </c>
      <c r="M20" s="317" t="s">
        <v>121</v>
      </c>
      <c r="N20" s="318" t="s">
        <v>121</v>
      </c>
      <c r="O20" s="316" t="s">
        <v>121</v>
      </c>
      <c r="P20" s="316" t="s">
        <v>121</v>
      </c>
      <c r="Q20" s="316" t="s">
        <v>118</v>
      </c>
      <c r="R20" s="319" t="s">
        <v>118</v>
      </c>
      <c r="S20" s="315" t="s">
        <v>119</v>
      </c>
      <c r="T20" s="316" t="s">
        <v>121</v>
      </c>
      <c r="U20" s="316" t="s">
        <v>121</v>
      </c>
      <c r="V20" s="316" t="s">
        <v>121</v>
      </c>
      <c r="W20" s="317" t="s">
        <v>121</v>
      </c>
      <c r="X20" s="318" t="s">
        <v>121</v>
      </c>
      <c r="Y20" s="316" t="s">
        <v>121</v>
      </c>
      <c r="Z20" s="316" t="s">
        <v>121</v>
      </c>
      <c r="AA20" s="319" t="s">
        <v>121</v>
      </c>
      <c r="AB20" s="315" t="s">
        <v>121</v>
      </c>
      <c r="AC20" s="316" t="s">
        <v>120</v>
      </c>
      <c r="AD20" s="316" t="s">
        <v>96</v>
      </c>
      <c r="AE20" s="317" t="s">
        <v>96</v>
      </c>
      <c r="AF20" s="318" t="s">
        <v>96</v>
      </c>
      <c r="AG20" s="316" t="s">
        <v>122</v>
      </c>
      <c r="AH20" s="316" t="s">
        <v>122</v>
      </c>
      <c r="AI20" s="319" t="s">
        <v>122</v>
      </c>
      <c r="AJ20" s="315" t="s">
        <v>122</v>
      </c>
      <c r="AK20" s="316" t="s">
        <v>122</v>
      </c>
      <c r="AL20" s="316" t="s">
        <v>122</v>
      </c>
      <c r="AM20" s="316" t="s">
        <v>122</v>
      </c>
      <c r="AN20" s="317" t="s">
        <v>121</v>
      </c>
      <c r="AO20" s="315" t="s">
        <v>118</v>
      </c>
      <c r="AP20" s="313" t="s">
        <v>118</v>
      </c>
      <c r="AQ20" s="313" t="s">
        <v>140</v>
      </c>
      <c r="AR20" s="338" t="s">
        <v>140</v>
      </c>
      <c r="AS20" s="641"/>
      <c r="AT20" s="642"/>
      <c r="AU20" s="642"/>
      <c r="AV20" s="642"/>
      <c r="AW20" s="642"/>
      <c r="AX20" s="642"/>
      <c r="AY20" s="642"/>
      <c r="AZ20" s="642"/>
      <c r="BA20" s="643"/>
      <c r="BB20" s="235"/>
      <c r="BC20" s="236"/>
      <c r="BD20" s="235"/>
      <c r="BE20" s="236"/>
    </row>
    <row r="21" spans="1:57" ht="24.95" customHeight="1" x14ac:dyDescent="0.3">
      <c r="A21" s="320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2"/>
      <c r="AQ21" s="322"/>
      <c r="AR21" s="322"/>
      <c r="AS21" s="323"/>
      <c r="AT21" s="258"/>
      <c r="AU21" s="258"/>
      <c r="AV21" s="258"/>
      <c r="AW21" s="258"/>
      <c r="AX21" s="258"/>
      <c r="AY21" s="258"/>
      <c r="AZ21" s="258"/>
      <c r="BA21" s="258"/>
      <c r="BB21" s="235"/>
      <c r="BC21" s="236"/>
      <c r="BD21" s="235"/>
      <c r="BE21" s="236"/>
    </row>
    <row r="22" spans="1:57" s="240" customFormat="1" ht="24.95" customHeight="1" x14ac:dyDescent="0.3">
      <c r="A22" s="649" t="s">
        <v>181</v>
      </c>
      <c r="B22" s="649"/>
      <c r="C22" s="649"/>
      <c r="D22" s="649"/>
      <c r="E22" s="649"/>
      <c r="F22" s="649"/>
      <c r="G22" s="649"/>
      <c r="H22" s="649"/>
      <c r="I22" s="649"/>
      <c r="J22" s="650"/>
      <c r="K22" s="650"/>
      <c r="L22" s="650"/>
      <c r="M22" s="650"/>
      <c r="N22" s="650"/>
      <c r="O22" s="650"/>
      <c r="P22" s="650"/>
      <c r="Q22" s="650"/>
      <c r="R22" s="650"/>
      <c r="S22" s="650"/>
      <c r="T22" s="650"/>
      <c r="U22" s="650"/>
      <c r="V22" s="650"/>
      <c r="W22" s="650"/>
      <c r="X22" s="650"/>
      <c r="Y22" s="650"/>
      <c r="Z22" s="650"/>
      <c r="AA22" s="650"/>
      <c r="AB22" s="650"/>
      <c r="AC22" s="650"/>
      <c r="AD22" s="650"/>
      <c r="AE22" s="650"/>
      <c r="AF22" s="650"/>
      <c r="AG22" s="650"/>
      <c r="AH22" s="650"/>
      <c r="AI22" s="650"/>
      <c r="AJ22" s="650"/>
      <c r="AK22" s="650"/>
      <c r="AL22" s="650"/>
      <c r="AM22" s="650"/>
      <c r="AN22" s="650"/>
      <c r="AO22" s="650"/>
      <c r="AP22" s="650"/>
      <c r="AQ22" s="650"/>
      <c r="AR22" s="650"/>
      <c r="AS22" s="650"/>
      <c r="AT22" s="650"/>
      <c r="AU22" s="650"/>
      <c r="AV22" s="254"/>
      <c r="AW22" s="324"/>
      <c r="AX22" s="324"/>
      <c r="AY22" s="324"/>
      <c r="AZ22" s="324"/>
      <c r="BA22" s="324"/>
      <c r="BB22" s="230"/>
      <c r="BC22" s="230"/>
      <c r="BD22" s="230"/>
      <c r="BE22" s="230"/>
    </row>
    <row r="23" spans="1:57" s="240" customFormat="1" ht="24.95" customHeight="1" x14ac:dyDescent="0.3">
      <c r="A23" s="253"/>
      <c r="B23" s="253"/>
      <c r="C23" s="253"/>
      <c r="D23" s="253"/>
      <c r="E23" s="253"/>
      <c r="F23" s="253"/>
      <c r="G23" s="253"/>
      <c r="H23" s="253"/>
      <c r="I23" s="253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38"/>
      <c r="AW23" s="239"/>
      <c r="AX23" s="239"/>
      <c r="AY23" s="239"/>
      <c r="AZ23" s="239"/>
      <c r="BA23" s="239"/>
      <c r="BB23" s="230"/>
      <c r="BC23" s="230"/>
      <c r="BD23" s="230"/>
      <c r="BE23" s="230"/>
    </row>
    <row r="24" spans="1:57" s="240" customFormat="1" ht="18.75" x14ac:dyDescent="0.3">
      <c r="A24" s="237"/>
      <c r="B24" s="237"/>
      <c r="C24" s="237"/>
      <c r="D24" s="237"/>
      <c r="E24" s="237"/>
      <c r="F24" s="237"/>
      <c r="G24" s="237"/>
      <c r="H24" s="237"/>
      <c r="I24" s="237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9"/>
      <c r="AX24" s="239"/>
      <c r="AY24" s="239"/>
      <c r="AZ24" s="239"/>
      <c r="BA24" s="239"/>
      <c r="BB24" s="230"/>
      <c r="BC24" s="230"/>
      <c r="BD24" s="230"/>
      <c r="BE24" s="230"/>
    </row>
    <row r="25" spans="1:57" ht="31.5" customHeight="1" x14ac:dyDescent="0.3">
      <c r="A25" s="563" t="s">
        <v>123</v>
      </c>
      <c r="B25" s="563"/>
      <c r="C25" s="563"/>
      <c r="D25" s="563"/>
      <c r="E25" s="563"/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  <c r="W25" s="563"/>
      <c r="X25" s="563"/>
      <c r="Y25" s="563"/>
      <c r="Z25" s="241"/>
      <c r="AA25" s="563" t="s">
        <v>124</v>
      </c>
      <c r="AB25" s="563"/>
      <c r="AC25" s="563"/>
      <c r="AD25" s="563"/>
      <c r="AE25" s="563"/>
      <c r="AF25" s="563"/>
      <c r="AG25" s="563"/>
      <c r="AH25" s="563"/>
      <c r="AI25" s="563"/>
      <c r="AJ25" s="563"/>
      <c r="AK25" s="563"/>
      <c r="AL25" s="563"/>
      <c r="AM25" s="563"/>
      <c r="AN25" s="563"/>
      <c r="AO25" s="242"/>
      <c r="AP25" s="563" t="s">
        <v>182</v>
      </c>
      <c r="AQ25" s="563"/>
      <c r="AR25" s="563"/>
      <c r="AS25" s="563"/>
      <c r="AT25" s="563"/>
      <c r="AU25" s="563"/>
      <c r="AV25" s="563"/>
      <c r="AW25" s="563"/>
      <c r="AX25" s="563"/>
      <c r="AY25" s="563"/>
      <c r="AZ25" s="563"/>
      <c r="BA25" s="563"/>
    </row>
    <row r="26" spans="1:57" ht="39.950000000000003" customHeight="1" x14ac:dyDescent="0.25">
      <c r="A26" s="648" t="s">
        <v>104</v>
      </c>
      <c r="B26" s="576"/>
      <c r="C26" s="651" t="s">
        <v>125</v>
      </c>
      <c r="D26" s="575"/>
      <c r="E26" s="575"/>
      <c r="F26" s="576"/>
      <c r="G26" s="574" t="s">
        <v>142</v>
      </c>
      <c r="H26" s="575"/>
      <c r="I26" s="576"/>
      <c r="J26" s="574" t="s">
        <v>126</v>
      </c>
      <c r="K26" s="575"/>
      <c r="L26" s="575"/>
      <c r="M26" s="575"/>
      <c r="N26" s="576"/>
      <c r="O26" s="574" t="s">
        <v>127</v>
      </c>
      <c r="P26" s="575"/>
      <c r="Q26" s="576"/>
      <c r="R26" s="574" t="s">
        <v>145</v>
      </c>
      <c r="S26" s="652"/>
      <c r="T26" s="574" t="s">
        <v>128</v>
      </c>
      <c r="U26" s="575"/>
      <c r="V26" s="575"/>
      <c r="W26" s="576"/>
      <c r="X26" s="574" t="s">
        <v>129</v>
      </c>
      <c r="Y26" s="576"/>
      <c r="Z26" s="255"/>
      <c r="AA26" s="623" t="s">
        <v>130</v>
      </c>
      <c r="AB26" s="623"/>
      <c r="AC26" s="623"/>
      <c r="AD26" s="623"/>
      <c r="AE26" s="623"/>
      <c r="AF26" s="623"/>
      <c r="AG26" s="623"/>
      <c r="AH26" s="583" t="s">
        <v>131</v>
      </c>
      <c r="AI26" s="583"/>
      <c r="AJ26" s="583"/>
      <c r="AK26" s="584" t="s">
        <v>132</v>
      </c>
      <c r="AL26" s="584"/>
      <c r="AM26" s="584"/>
      <c r="AN26" s="584"/>
      <c r="AO26" s="256"/>
      <c r="AP26" s="644" t="s">
        <v>146</v>
      </c>
      <c r="AQ26" s="644"/>
      <c r="AR26" s="644"/>
      <c r="AS26" s="586" t="s">
        <v>147</v>
      </c>
      <c r="AT26" s="587"/>
      <c r="AU26" s="587"/>
      <c r="AV26" s="587"/>
      <c r="AW26" s="587"/>
      <c r="AX26" s="587"/>
      <c r="AY26" s="583" t="s">
        <v>131</v>
      </c>
      <c r="AZ26" s="583"/>
      <c r="BA26" s="583"/>
    </row>
    <row r="27" spans="1:57" ht="39.950000000000003" customHeight="1" x14ac:dyDescent="0.25">
      <c r="A27" s="577"/>
      <c r="B27" s="579"/>
      <c r="C27" s="577"/>
      <c r="D27" s="578"/>
      <c r="E27" s="578"/>
      <c r="F27" s="579"/>
      <c r="G27" s="577"/>
      <c r="H27" s="578"/>
      <c r="I27" s="579"/>
      <c r="J27" s="577"/>
      <c r="K27" s="578"/>
      <c r="L27" s="578"/>
      <c r="M27" s="578"/>
      <c r="N27" s="579"/>
      <c r="O27" s="577"/>
      <c r="P27" s="578"/>
      <c r="Q27" s="579"/>
      <c r="R27" s="653"/>
      <c r="S27" s="654"/>
      <c r="T27" s="577"/>
      <c r="U27" s="578"/>
      <c r="V27" s="578"/>
      <c r="W27" s="579"/>
      <c r="X27" s="577"/>
      <c r="Y27" s="579"/>
      <c r="Z27" s="255"/>
      <c r="AA27" s="623"/>
      <c r="AB27" s="623"/>
      <c r="AC27" s="623"/>
      <c r="AD27" s="623"/>
      <c r="AE27" s="623"/>
      <c r="AF27" s="623"/>
      <c r="AG27" s="623"/>
      <c r="AH27" s="583"/>
      <c r="AI27" s="583"/>
      <c r="AJ27" s="583"/>
      <c r="AK27" s="584"/>
      <c r="AL27" s="584"/>
      <c r="AM27" s="584"/>
      <c r="AN27" s="584"/>
      <c r="AO27" s="256"/>
      <c r="AP27" s="644"/>
      <c r="AQ27" s="644"/>
      <c r="AR27" s="644"/>
      <c r="AS27" s="587"/>
      <c r="AT27" s="587"/>
      <c r="AU27" s="587"/>
      <c r="AV27" s="587"/>
      <c r="AW27" s="587"/>
      <c r="AX27" s="587"/>
      <c r="AY27" s="583"/>
      <c r="AZ27" s="583"/>
      <c r="BA27" s="583"/>
    </row>
    <row r="28" spans="1:57" ht="39.950000000000003" customHeight="1" x14ac:dyDescent="0.25">
      <c r="A28" s="580"/>
      <c r="B28" s="582"/>
      <c r="C28" s="580"/>
      <c r="D28" s="581"/>
      <c r="E28" s="581"/>
      <c r="F28" s="582"/>
      <c r="G28" s="580"/>
      <c r="H28" s="581"/>
      <c r="I28" s="582"/>
      <c r="J28" s="580"/>
      <c r="K28" s="581"/>
      <c r="L28" s="581"/>
      <c r="M28" s="581"/>
      <c r="N28" s="582"/>
      <c r="O28" s="580"/>
      <c r="P28" s="581"/>
      <c r="Q28" s="582"/>
      <c r="R28" s="655"/>
      <c r="S28" s="656"/>
      <c r="T28" s="580"/>
      <c r="U28" s="581"/>
      <c r="V28" s="581"/>
      <c r="W28" s="582"/>
      <c r="X28" s="580"/>
      <c r="Y28" s="582"/>
      <c r="Z28" s="255"/>
      <c r="AA28" s="623"/>
      <c r="AB28" s="623"/>
      <c r="AC28" s="623"/>
      <c r="AD28" s="623"/>
      <c r="AE28" s="623"/>
      <c r="AF28" s="623"/>
      <c r="AG28" s="623"/>
      <c r="AH28" s="583"/>
      <c r="AI28" s="583"/>
      <c r="AJ28" s="583"/>
      <c r="AK28" s="584"/>
      <c r="AL28" s="584"/>
      <c r="AM28" s="584"/>
      <c r="AN28" s="584"/>
      <c r="AO28" s="256"/>
      <c r="AP28" s="644"/>
      <c r="AQ28" s="644"/>
      <c r="AR28" s="644"/>
      <c r="AS28" s="587"/>
      <c r="AT28" s="587"/>
      <c r="AU28" s="587"/>
      <c r="AV28" s="587"/>
      <c r="AW28" s="587"/>
      <c r="AX28" s="587"/>
      <c r="AY28" s="583"/>
      <c r="AZ28" s="583"/>
      <c r="BA28" s="583"/>
    </row>
    <row r="29" spans="1:57" ht="39.950000000000003" customHeight="1" x14ac:dyDescent="0.25">
      <c r="A29" s="585">
        <v>1</v>
      </c>
      <c r="B29" s="561"/>
      <c r="C29" s="559">
        <v>33</v>
      </c>
      <c r="D29" s="560"/>
      <c r="E29" s="560"/>
      <c r="F29" s="561"/>
      <c r="G29" s="559">
        <v>5</v>
      </c>
      <c r="H29" s="560"/>
      <c r="I29" s="561"/>
      <c r="J29" s="559">
        <v>3</v>
      </c>
      <c r="K29" s="560"/>
      <c r="L29" s="560"/>
      <c r="M29" s="560"/>
      <c r="N29" s="561"/>
      <c r="O29" s="559"/>
      <c r="P29" s="560"/>
      <c r="Q29" s="561"/>
      <c r="R29" s="588"/>
      <c r="S29" s="589"/>
      <c r="T29" s="559">
        <v>11</v>
      </c>
      <c r="U29" s="560"/>
      <c r="V29" s="560"/>
      <c r="W29" s="561"/>
      <c r="X29" s="559">
        <f>C29+G29+J29+O29+R29+T29</f>
        <v>52</v>
      </c>
      <c r="Y29" s="622"/>
      <c r="Z29" s="255"/>
      <c r="AA29" s="597" t="s">
        <v>66</v>
      </c>
      <c r="AB29" s="558"/>
      <c r="AC29" s="558"/>
      <c r="AD29" s="558"/>
      <c r="AE29" s="558"/>
      <c r="AF29" s="558"/>
      <c r="AG29" s="558"/>
      <c r="AH29" s="557" t="s">
        <v>22</v>
      </c>
      <c r="AI29" s="590"/>
      <c r="AJ29" s="590"/>
      <c r="AK29" s="557">
        <v>3</v>
      </c>
      <c r="AL29" s="557"/>
      <c r="AM29" s="557"/>
      <c r="AN29" s="557"/>
      <c r="AO29" s="256"/>
      <c r="AP29" s="644"/>
      <c r="AQ29" s="644"/>
      <c r="AR29" s="644"/>
      <c r="AS29" s="587"/>
      <c r="AT29" s="587"/>
      <c r="AU29" s="587"/>
      <c r="AV29" s="587"/>
      <c r="AW29" s="587"/>
      <c r="AX29" s="587"/>
      <c r="AY29" s="583"/>
      <c r="AZ29" s="583"/>
      <c r="BA29" s="583"/>
    </row>
    <row r="30" spans="1:57" ht="39.950000000000003" customHeight="1" x14ac:dyDescent="0.25">
      <c r="A30" s="592">
        <v>2</v>
      </c>
      <c r="B30" s="593"/>
      <c r="C30" s="559">
        <v>33</v>
      </c>
      <c r="D30" s="560"/>
      <c r="E30" s="560"/>
      <c r="F30" s="561"/>
      <c r="G30" s="559">
        <v>5</v>
      </c>
      <c r="H30" s="560"/>
      <c r="I30" s="561"/>
      <c r="J30" s="594">
        <v>3</v>
      </c>
      <c r="K30" s="595"/>
      <c r="L30" s="595"/>
      <c r="M30" s="595"/>
      <c r="N30" s="593"/>
      <c r="O30" s="594"/>
      <c r="P30" s="595"/>
      <c r="Q30" s="593"/>
      <c r="R30" s="588"/>
      <c r="S30" s="589"/>
      <c r="T30" s="594">
        <v>11</v>
      </c>
      <c r="U30" s="595"/>
      <c r="V30" s="595"/>
      <c r="W30" s="593"/>
      <c r="X30" s="559">
        <f>C30+G30+J30+O30+R30+T30</f>
        <v>52</v>
      </c>
      <c r="Y30" s="622"/>
      <c r="Z30" s="255"/>
      <c r="AA30" s="597" t="s">
        <v>64</v>
      </c>
      <c r="AB30" s="597"/>
      <c r="AC30" s="597"/>
      <c r="AD30" s="597"/>
      <c r="AE30" s="597"/>
      <c r="AF30" s="597"/>
      <c r="AG30" s="597"/>
      <c r="AH30" s="557" t="s">
        <v>24</v>
      </c>
      <c r="AI30" s="557"/>
      <c r="AJ30" s="557"/>
      <c r="AK30" s="557">
        <v>3</v>
      </c>
      <c r="AL30" s="557"/>
      <c r="AM30" s="557"/>
      <c r="AN30" s="557"/>
      <c r="AO30" s="256"/>
      <c r="AP30" s="557">
        <v>1</v>
      </c>
      <c r="AQ30" s="557"/>
      <c r="AR30" s="557"/>
      <c r="AS30" s="591" t="s">
        <v>141</v>
      </c>
      <c r="AT30" s="590"/>
      <c r="AU30" s="590"/>
      <c r="AV30" s="590"/>
      <c r="AW30" s="590"/>
      <c r="AX30" s="590"/>
      <c r="AY30" s="591" t="s">
        <v>26</v>
      </c>
      <c r="AZ30" s="591"/>
      <c r="BA30" s="591"/>
    </row>
    <row r="31" spans="1:57" ht="39.950000000000003" customHeight="1" x14ac:dyDescent="0.25">
      <c r="A31" s="592">
        <v>3</v>
      </c>
      <c r="B31" s="593"/>
      <c r="C31" s="596" t="s">
        <v>281</v>
      </c>
      <c r="D31" s="587"/>
      <c r="E31" s="587"/>
      <c r="F31" s="587"/>
      <c r="G31" s="557">
        <v>5</v>
      </c>
      <c r="H31" s="590"/>
      <c r="I31" s="590"/>
      <c r="J31" s="557" t="s">
        <v>284</v>
      </c>
      <c r="K31" s="590"/>
      <c r="L31" s="590"/>
      <c r="M31" s="590"/>
      <c r="N31" s="590"/>
      <c r="O31" s="557"/>
      <c r="P31" s="590"/>
      <c r="Q31" s="590"/>
      <c r="R31" s="591">
        <v>2</v>
      </c>
      <c r="S31" s="557"/>
      <c r="T31" s="613">
        <v>1</v>
      </c>
      <c r="U31" s="590"/>
      <c r="V31" s="590"/>
      <c r="W31" s="590"/>
      <c r="X31" s="559">
        <v>43</v>
      </c>
      <c r="Y31" s="622"/>
      <c r="Z31" s="255"/>
      <c r="AA31" s="558" t="s">
        <v>68</v>
      </c>
      <c r="AB31" s="558"/>
      <c r="AC31" s="558"/>
      <c r="AD31" s="558"/>
      <c r="AE31" s="558"/>
      <c r="AF31" s="558"/>
      <c r="AG31" s="558"/>
      <c r="AH31" s="557" t="s">
        <v>26</v>
      </c>
      <c r="AI31" s="557"/>
      <c r="AJ31" s="557"/>
      <c r="AK31" s="557" t="s">
        <v>284</v>
      </c>
      <c r="AL31" s="557"/>
      <c r="AM31" s="557"/>
      <c r="AN31" s="557"/>
      <c r="AO31" s="256"/>
      <c r="AP31" s="557"/>
      <c r="AQ31" s="557"/>
      <c r="AR31" s="557"/>
      <c r="AS31" s="590"/>
      <c r="AT31" s="590"/>
      <c r="AU31" s="590"/>
      <c r="AV31" s="590"/>
      <c r="AW31" s="590"/>
      <c r="AX31" s="590"/>
      <c r="AY31" s="615"/>
      <c r="AZ31" s="615"/>
      <c r="BA31" s="615"/>
    </row>
    <row r="32" spans="1:57" ht="39.950000000000003" customHeight="1" x14ac:dyDescent="0.3">
      <c r="A32" s="620" t="s">
        <v>133</v>
      </c>
      <c r="B32" s="621"/>
      <c r="C32" s="596" t="s">
        <v>282</v>
      </c>
      <c r="D32" s="587"/>
      <c r="E32" s="587"/>
      <c r="F32" s="587"/>
      <c r="G32" s="557">
        <f>SUM(G29:I31)</f>
        <v>15</v>
      </c>
      <c r="H32" s="590"/>
      <c r="I32" s="590"/>
      <c r="J32" s="604" t="s">
        <v>285</v>
      </c>
      <c r="K32" s="590"/>
      <c r="L32" s="590"/>
      <c r="M32" s="590"/>
      <c r="N32" s="590"/>
      <c r="O32" s="557"/>
      <c r="P32" s="590"/>
      <c r="Q32" s="590"/>
      <c r="R32" s="591">
        <f>SUM(R29:S31)</f>
        <v>2</v>
      </c>
      <c r="S32" s="558"/>
      <c r="T32" s="557">
        <f>SUM(T29:W31)</f>
        <v>23</v>
      </c>
      <c r="U32" s="590"/>
      <c r="V32" s="590"/>
      <c r="W32" s="590"/>
      <c r="X32" s="613">
        <f>SUM(X29:Y31)</f>
        <v>147</v>
      </c>
      <c r="Y32" s="590"/>
      <c r="Z32" s="255"/>
      <c r="AA32" s="614"/>
      <c r="AB32" s="614"/>
      <c r="AC32" s="614"/>
      <c r="AD32" s="614"/>
      <c r="AE32" s="614"/>
      <c r="AF32" s="614"/>
      <c r="AG32" s="614"/>
      <c r="AH32" s="598"/>
      <c r="AI32" s="598"/>
      <c r="AJ32" s="598"/>
      <c r="AK32" s="598"/>
      <c r="AL32" s="598"/>
      <c r="AM32" s="598"/>
      <c r="AN32" s="598"/>
      <c r="AO32" s="257"/>
      <c r="AP32" s="258"/>
      <c r="AQ32" s="258"/>
      <c r="AR32" s="258"/>
      <c r="AS32" s="258"/>
      <c r="AT32" s="258"/>
      <c r="AU32" s="258"/>
      <c r="AV32" s="258"/>
      <c r="AW32" s="258"/>
      <c r="AX32" s="258"/>
      <c r="AY32" s="259"/>
      <c r="AZ32" s="259"/>
      <c r="BA32" s="259"/>
    </row>
    <row r="33" spans="1:57" ht="33" customHeight="1" x14ac:dyDescent="0.25">
      <c r="A33" s="602" t="s">
        <v>283</v>
      </c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598"/>
      <c r="P33" s="599"/>
      <c r="Q33" s="599"/>
      <c r="R33" s="600"/>
      <c r="S33" s="598"/>
      <c r="T33" s="598"/>
      <c r="U33" s="599"/>
      <c r="V33" s="599"/>
      <c r="W33" s="599"/>
      <c r="X33" s="605"/>
      <c r="Y33" s="606"/>
      <c r="Z33" s="255"/>
      <c r="AA33" s="607"/>
      <c r="AB33" s="608"/>
      <c r="AC33" s="608"/>
      <c r="AD33" s="608"/>
      <c r="AE33" s="608"/>
      <c r="AF33" s="608"/>
      <c r="AG33" s="608"/>
      <c r="AH33" s="598"/>
      <c r="AI33" s="598"/>
      <c r="AJ33" s="598"/>
      <c r="AK33" s="598"/>
      <c r="AL33" s="599"/>
      <c r="AM33" s="599"/>
      <c r="AN33" s="599"/>
      <c r="AO33" s="260"/>
      <c r="AP33" s="601"/>
      <c r="AQ33" s="601"/>
      <c r="AR33" s="601"/>
      <c r="AS33" s="600"/>
      <c r="AT33" s="599"/>
      <c r="AU33" s="599"/>
      <c r="AV33" s="599"/>
      <c r="AW33" s="599"/>
      <c r="AX33" s="599"/>
      <c r="AY33" s="600"/>
      <c r="AZ33" s="600"/>
      <c r="BA33" s="600"/>
    </row>
    <row r="34" spans="1:57" s="240" customFormat="1" ht="18.75" x14ac:dyDescent="0.3">
      <c r="A34" s="237"/>
      <c r="B34" s="237"/>
      <c r="C34" s="237"/>
      <c r="D34" s="237"/>
      <c r="E34" s="237"/>
      <c r="F34" s="237"/>
      <c r="G34" s="237"/>
      <c r="H34" s="237"/>
      <c r="I34" s="237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9"/>
      <c r="AX34" s="239"/>
      <c r="AY34" s="239"/>
      <c r="AZ34" s="239"/>
      <c r="BA34" s="239"/>
      <c r="BB34" s="230"/>
      <c r="BC34" s="230"/>
      <c r="BD34" s="230"/>
      <c r="BE34" s="230"/>
    </row>
  </sheetData>
  <sheetProtection selectLockedCells="1" selectUnlockedCells="1"/>
  <mergeCells count="110">
    <mergeCell ref="AS20:BA20"/>
    <mergeCell ref="AP26:AR29"/>
    <mergeCell ref="O26:Q28"/>
    <mergeCell ref="P7:AM7"/>
    <mergeCell ref="P8:AM8"/>
    <mergeCell ref="P9:AM9"/>
    <mergeCell ref="A7:O7"/>
    <mergeCell ref="AN7:BA7"/>
    <mergeCell ref="A26:B28"/>
    <mergeCell ref="X16:AA16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N3:BA4"/>
    <mergeCell ref="A4:O4"/>
    <mergeCell ref="P5:AM5"/>
    <mergeCell ref="A6:O6"/>
    <mergeCell ref="AO6:BA6"/>
    <mergeCell ref="A16:A17"/>
    <mergeCell ref="B16:E16"/>
    <mergeCell ref="F16:I16"/>
    <mergeCell ref="J16:M16"/>
    <mergeCell ref="N16:R16"/>
    <mergeCell ref="S16:W16"/>
    <mergeCell ref="AN9:BA10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H33:AJ33"/>
    <mergeCell ref="AK33:AN33"/>
    <mergeCell ref="AK32:AN32"/>
    <mergeCell ref="AS33:AX33"/>
    <mergeCell ref="AY33:BA33"/>
    <mergeCell ref="AP33:AR33"/>
    <mergeCell ref="A33:N33"/>
    <mergeCell ref="O33:Q33"/>
    <mergeCell ref="R33:S33"/>
    <mergeCell ref="T33:W33"/>
    <mergeCell ref="G32:I32"/>
    <mergeCell ref="J32:N32"/>
    <mergeCell ref="O32:Q32"/>
    <mergeCell ref="R32:S32"/>
    <mergeCell ref="X33:Y33"/>
    <mergeCell ref="AA33:AG33"/>
    <mergeCell ref="R31:S31"/>
    <mergeCell ref="AK31:AN31"/>
    <mergeCell ref="A30:B30"/>
    <mergeCell ref="C30:F30"/>
    <mergeCell ref="G30:I30"/>
    <mergeCell ref="J30:N30"/>
    <mergeCell ref="A31:B31"/>
    <mergeCell ref="C31:F31"/>
    <mergeCell ref="G31:I31"/>
    <mergeCell ref="J31:N31"/>
    <mergeCell ref="AA30:AG30"/>
    <mergeCell ref="AH30:AJ30"/>
    <mergeCell ref="AK30:AN30"/>
    <mergeCell ref="AP30:AR31"/>
    <mergeCell ref="AA31:AG31"/>
    <mergeCell ref="AH31:AJ31"/>
    <mergeCell ref="O29:Q29"/>
    <mergeCell ref="BB16:BE16"/>
    <mergeCell ref="AP25:BA25"/>
    <mergeCell ref="AB16:AE16"/>
    <mergeCell ref="AF16:AI16"/>
    <mergeCell ref="AJ16:AN16"/>
    <mergeCell ref="AO16:AR16"/>
    <mergeCell ref="AS16:AW16"/>
    <mergeCell ref="AX16:BA16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5"/>
  <sheetViews>
    <sheetView tabSelected="1" zoomScale="85" zoomScaleNormal="85" workbookViewId="0">
      <pane ySplit="8" topLeftCell="A9" activePane="bottomLeft" state="frozen"/>
      <selection pane="bottomLeft" activeCell="C14" sqref="C14"/>
    </sheetView>
  </sheetViews>
  <sheetFormatPr defaultRowHeight="15" x14ac:dyDescent="0.25"/>
  <cols>
    <col min="1" max="1" width="8.28515625" customWidth="1"/>
    <col min="2" max="2" width="74.28515625" customWidth="1"/>
    <col min="3" max="6" width="6.7109375" style="224" customWidth="1"/>
    <col min="7" max="13" width="6.7109375" customWidth="1"/>
    <col min="14" max="22" width="4.28515625" customWidth="1"/>
  </cols>
  <sheetData>
    <row r="1" spans="1:22" ht="19.899999999999999" customHeight="1" thickBot="1" x14ac:dyDescent="0.3">
      <c r="A1" s="783" t="s">
        <v>148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784"/>
      <c r="U1" s="784"/>
      <c r="V1" s="785"/>
    </row>
    <row r="2" spans="1:22" ht="15" customHeight="1" x14ac:dyDescent="0.25">
      <c r="A2" s="786" t="s">
        <v>0</v>
      </c>
      <c r="B2" s="789" t="s">
        <v>1</v>
      </c>
      <c r="C2" s="792" t="s">
        <v>2</v>
      </c>
      <c r="D2" s="793"/>
      <c r="E2" s="793"/>
      <c r="F2" s="794"/>
      <c r="G2" s="795" t="s">
        <v>3</v>
      </c>
      <c r="H2" s="798" t="s">
        <v>4</v>
      </c>
      <c r="I2" s="799"/>
      <c r="J2" s="799"/>
      <c r="K2" s="799"/>
      <c r="L2" s="799"/>
      <c r="M2" s="800"/>
      <c r="N2" s="801" t="s">
        <v>5</v>
      </c>
      <c r="O2" s="802"/>
      <c r="P2" s="802"/>
      <c r="Q2" s="802"/>
      <c r="R2" s="802"/>
      <c r="S2" s="802"/>
      <c r="T2" s="802"/>
      <c r="U2" s="802"/>
      <c r="V2" s="803"/>
    </row>
    <row r="3" spans="1:22" ht="15" customHeight="1" thickBot="1" x14ac:dyDescent="0.3">
      <c r="A3" s="787"/>
      <c r="B3" s="790"/>
      <c r="C3" s="807" t="s">
        <v>6</v>
      </c>
      <c r="D3" s="810" t="s">
        <v>7</v>
      </c>
      <c r="E3" s="813" t="s">
        <v>8</v>
      </c>
      <c r="F3" s="814"/>
      <c r="G3" s="796"/>
      <c r="H3" s="841" t="s">
        <v>9</v>
      </c>
      <c r="I3" s="824" t="s">
        <v>10</v>
      </c>
      <c r="J3" s="825"/>
      <c r="K3" s="825"/>
      <c r="L3" s="826"/>
      <c r="M3" s="818" t="s">
        <v>11</v>
      </c>
      <c r="N3" s="804"/>
      <c r="O3" s="805"/>
      <c r="P3" s="805"/>
      <c r="Q3" s="805"/>
      <c r="R3" s="805"/>
      <c r="S3" s="805"/>
      <c r="T3" s="805"/>
      <c r="U3" s="805"/>
      <c r="V3" s="806"/>
    </row>
    <row r="4" spans="1:22" ht="15" customHeight="1" thickBot="1" x14ac:dyDescent="0.3">
      <c r="A4" s="787"/>
      <c r="B4" s="790"/>
      <c r="C4" s="808"/>
      <c r="D4" s="811"/>
      <c r="E4" s="810" t="s">
        <v>12</v>
      </c>
      <c r="F4" s="821" t="s">
        <v>13</v>
      </c>
      <c r="G4" s="796"/>
      <c r="H4" s="842"/>
      <c r="I4" s="815" t="s">
        <v>14</v>
      </c>
      <c r="J4" s="815" t="s">
        <v>15</v>
      </c>
      <c r="K4" s="815" t="s">
        <v>16</v>
      </c>
      <c r="L4" s="815" t="s">
        <v>17</v>
      </c>
      <c r="M4" s="819"/>
      <c r="N4" s="827" t="s">
        <v>18</v>
      </c>
      <c r="O4" s="828"/>
      <c r="P4" s="829"/>
      <c r="Q4" s="827" t="s">
        <v>19</v>
      </c>
      <c r="R4" s="828"/>
      <c r="S4" s="829"/>
      <c r="T4" s="827" t="s">
        <v>20</v>
      </c>
      <c r="U4" s="828"/>
      <c r="V4" s="829"/>
    </row>
    <row r="5" spans="1:22" ht="15" customHeight="1" thickBot="1" x14ac:dyDescent="0.3">
      <c r="A5" s="787"/>
      <c r="B5" s="790"/>
      <c r="C5" s="808"/>
      <c r="D5" s="811"/>
      <c r="E5" s="811"/>
      <c r="F5" s="822"/>
      <c r="G5" s="796"/>
      <c r="H5" s="842"/>
      <c r="I5" s="816"/>
      <c r="J5" s="816"/>
      <c r="K5" s="816"/>
      <c r="L5" s="816"/>
      <c r="M5" s="819"/>
      <c r="N5" s="1">
        <v>1</v>
      </c>
      <c r="O5" s="2" t="s">
        <v>21</v>
      </c>
      <c r="P5" s="3" t="s">
        <v>22</v>
      </c>
      <c r="Q5" s="1">
        <v>3</v>
      </c>
      <c r="R5" s="2" t="s">
        <v>23</v>
      </c>
      <c r="S5" s="4" t="s">
        <v>24</v>
      </c>
      <c r="T5" s="1">
        <v>5</v>
      </c>
      <c r="U5" s="2" t="s">
        <v>25</v>
      </c>
      <c r="V5" s="4" t="s">
        <v>26</v>
      </c>
    </row>
    <row r="6" spans="1:22" ht="15" customHeight="1" thickBot="1" x14ac:dyDescent="0.3">
      <c r="A6" s="787"/>
      <c r="B6" s="790"/>
      <c r="C6" s="808"/>
      <c r="D6" s="811"/>
      <c r="E6" s="811"/>
      <c r="F6" s="822"/>
      <c r="G6" s="796"/>
      <c r="H6" s="842"/>
      <c r="I6" s="816"/>
      <c r="J6" s="816"/>
      <c r="K6" s="816"/>
      <c r="L6" s="816"/>
      <c r="M6" s="819"/>
      <c r="N6" s="827" t="s">
        <v>27</v>
      </c>
      <c r="O6" s="828"/>
      <c r="P6" s="828"/>
      <c r="Q6" s="828"/>
      <c r="R6" s="828"/>
      <c r="S6" s="828"/>
      <c r="T6" s="828"/>
      <c r="U6" s="828"/>
      <c r="V6" s="829"/>
    </row>
    <row r="7" spans="1:22" ht="15" customHeight="1" thickBot="1" x14ac:dyDescent="0.3">
      <c r="A7" s="788"/>
      <c r="B7" s="791"/>
      <c r="C7" s="809"/>
      <c r="D7" s="812"/>
      <c r="E7" s="812"/>
      <c r="F7" s="823"/>
      <c r="G7" s="797"/>
      <c r="H7" s="843"/>
      <c r="I7" s="817"/>
      <c r="J7" s="817"/>
      <c r="K7" s="817"/>
      <c r="L7" s="817"/>
      <c r="M7" s="820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8</v>
      </c>
    </row>
    <row r="8" spans="1:22" ht="15" customHeight="1" thickBot="1" x14ac:dyDescent="0.35">
      <c r="A8" s="5">
        <v>1</v>
      </c>
      <c r="B8" s="6">
        <v>2</v>
      </c>
      <c r="C8" s="400">
        <v>3</v>
      </c>
      <c r="D8" s="401">
        <v>4</v>
      </c>
      <c r="E8" s="400">
        <v>5</v>
      </c>
      <c r="F8" s="401">
        <v>6</v>
      </c>
      <c r="G8" s="5">
        <v>7</v>
      </c>
      <c r="H8" s="6">
        <v>8</v>
      </c>
      <c r="I8" s="5">
        <v>9</v>
      </c>
      <c r="J8" s="6">
        <v>10</v>
      </c>
      <c r="K8" s="5">
        <v>11</v>
      </c>
      <c r="L8" s="6">
        <v>12</v>
      </c>
      <c r="M8" s="5">
        <v>13</v>
      </c>
      <c r="N8" s="6">
        <v>14</v>
      </c>
      <c r="O8" s="5">
        <v>15</v>
      </c>
      <c r="P8" s="6">
        <v>16</v>
      </c>
      <c r="Q8" s="5">
        <v>17</v>
      </c>
      <c r="R8" s="6">
        <v>18</v>
      </c>
      <c r="S8" s="5">
        <v>19</v>
      </c>
      <c r="T8" s="5">
        <v>20</v>
      </c>
      <c r="U8" s="5">
        <v>21</v>
      </c>
      <c r="V8" s="5">
        <v>22</v>
      </c>
    </row>
    <row r="9" spans="1:22" ht="15" customHeight="1" thickBot="1" x14ac:dyDescent="0.3">
      <c r="A9" s="837" t="s">
        <v>28</v>
      </c>
      <c r="B9" s="838"/>
      <c r="C9" s="839"/>
      <c r="D9" s="839"/>
      <c r="E9" s="839"/>
      <c r="F9" s="839"/>
      <c r="G9" s="839"/>
      <c r="H9" s="839"/>
      <c r="I9" s="839"/>
      <c r="J9" s="839"/>
      <c r="K9" s="839"/>
      <c r="L9" s="839"/>
      <c r="M9" s="839"/>
      <c r="N9" s="838"/>
      <c r="O9" s="838"/>
      <c r="P9" s="838"/>
      <c r="Q9" s="838"/>
      <c r="R9" s="838"/>
      <c r="S9" s="838"/>
      <c r="T9" s="838"/>
      <c r="U9" s="838"/>
      <c r="V9" s="840"/>
    </row>
    <row r="10" spans="1:22" ht="15" customHeight="1" thickBot="1" x14ac:dyDescent="0.3">
      <c r="A10" s="830" t="s">
        <v>29</v>
      </c>
      <c r="B10" s="831"/>
      <c r="C10" s="831"/>
      <c r="D10" s="831"/>
      <c r="E10" s="831"/>
      <c r="F10" s="831"/>
      <c r="G10" s="831"/>
      <c r="H10" s="831"/>
      <c r="I10" s="831"/>
      <c r="J10" s="831"/>
      <c r="K10" s="831"/>
      <c r="L10" s="831"/>
      <c r="M10" s="831"/>
      <c r="N10" s="831"/>
      <c r="O10" s="831"/>
      <c r="P10" s="831"/>
      <c r="Q10" s="831"/>
      <c r="R10" s="831"/>
      <c r="S10" s="831"/>
      <c r="T10" s="831"/>
      <c r="U10" s="832"/>
      <c r="V10" s="833"/>
    </row>
    <row r="11" spans="1:22" ht="15" customHeight="1" thickBot="1" x14ac:dyDescent="0.3">
      <c r="A11" s="7" t="s">
        <v>30</v>
      </c>
      <c r="B11" s="406" t="s">
        <v>204</v>
      </c>
      <c r="C11" s="47"/>
      <c r="D11" s="48"/>
      <c r="E11" s="48"/>
      <c r="F11" s="325"/>
      <c r="G11" s="408">
        <v>5</v>
      </c>
      <c r="H11" s="409">
        <f>G11*30</f>
        <v>150</v>
      </c>
      <c r="I11" s="62"/>
      <c r="J11" s="63"/>
      <c r="K11" s="63"/>
      <c r="L11" s="63"/>
      <c r="M11" s="133"/>
      <c r="N11" s="52"/>
      <c r="O11" s="53"/>
      <c r="P11" s="54"/>
      <c r="Q11" s="52"/>
      <c r="R11" s="53"/>
      <c r="S11" s="164"/>
      <c r="T11" s="47"/>
      <c r="U11" s="48"/>
      <c r="V11" s="56"/>
    </row>
    <row r="12" spans="1:22" ht="15" customHeight="1" thickBot="1" x14ac:dyDescent="0.3">
      <c r="A12" s="7" t="s">
        <v>31</v>
      </c>
      <c r="B12" s="407" t="s">
        <v>207</v>
      </c>
      <c r="C12" s="8"/>
      <c r="D12" s="9"/>
      <c r="E12" s="9"/>
      <c r="F12" s="10"/>
      <c r="G12" s="410">
        <v>5</v>
      </c>
      <c r="H12" s="411">
        <f>G12*30</f>
        <v>150</v>
      </c>
      <c r="I12" s="11"/>
      <c r="J12" s="12"/>
      <c r="K12" s="12"/>
      <c r="L12" s="12"/>
      <c r="M12" s="13"/>
      <c r="N12" s="14"/>
      <c r="O12" s="15"/>
      <c r="P12" s="16"/>
      <c r="Q12" s="17"/>
      <c r="R12" s="18"/>
      <c r="S12" s="20"/>
      <c r="T12" s="17"/>
      <c r="U12" s="18"/>
      <c r="V12" s="20"/>
    </row>
    <row r="13" spans="1:22" ht="15" customHeight="1" thickBot="1" x14ac:dyDescent="0.3">
      <c r="A13" s="45" t="s">
        <v>32</v>
      </c>
      <c r="B13" s="412" t="s">
        <v>257</v>
      </c>
      <c r="C13" s="70"/>
      <c r="D13" s="78"/>
      <c r="E13" s="71"/>
      <c r="F13" s="72"/>
      <c r="G13" s="408">
        <v>3</v>
      </c>
      <c r="H13" s="411">
        <f t="shared" ref="H13:H17" si="0">G13*30</f>
        <v>90</v>
      </c>
      <c r="I13" s="11"/>
      <c r="J13" s="79"/>
      <c r="K13" s="80"/>
      <c r="L13" s="80"/>
      <c r="M13" s="13"/>
      <c r="N13" s="73"/>
      <c r="O13" s="58"/>
      <c r="P13" s="74"/>
      <c r="Q13" s="73"/>
      <c r="R13" s="58"/>
      <c r="S13" s="75"/>
      <c r="T13" s="66"/>
      <c r="U13" s="67"/>
      <c r="V13" s="68"/>
    </row>
    <row r="14" spans="1:22" ht="15" customHeight="1" thickBot="1" x14ac:dyDescent="0.3">
      <c r="A14" s="114" t="s">
        <v>33</v>
      </c>
      <c r="B14" s="69" t="s">
        <v>223</v>
      </c>
      <c r="C14" s="70"/>
      <c r="D14" s="78" t="s">
        <v>22</v>
      </c>
      <c r="E14" s="71"/>
      <c r="F14" s="72"/>
      <c r="G14" s="528">
        <v>3</v>
      </c>
      <c r="H14" s="89">
        <f t="shared" si="0"/>
        <v>90</v>
      </c>
      <c r="I14" s="11">
        <f t="shared" ref="I14" si="1">SUM(J14+K14+L14)</f>
        <v>36</v>
      </c>
      <c r="J14" s="127">
        <v>18</v>
      </c>
      <c r="K14" s="128"/>
      <c r="L14" s="128">
        <v>18</v>
      </c>
      <c r="M14" s="64">
        <f>H14-I14</f>
        <v>54</v>
      </c>
      <c r="N14" s="66"/>
      <c r="O14" s="67"/>
      <c r="P14" s="82">
        <v>4</v>
      </c>
      <c r="Q14" s="66"/>
      <c r="R14" s="67"/>
      <c r="S14" s="68"/>
      <c r="T14" s="66"/>
      <c r="U14" s="67"/>
      <c r="V14" s="68"/>
    </row>
    <row r="15" spans="1:22" ht="15" customHeight="1" thickBot="1" x14ac:dyDescent="0.3">
      <c r="A15" s="45" t="s">
        <v>34</v>
      </c>
      <c r="B15" s="406" t="s">
        <v>205</v>
      </c>
      <c r="C15" s="47"/>
      <c r="D15" s="58"/>
      <c r="E15" s="59"/>
      <c r="F15" s="60"/>
      <c r="G15" s="408">
        <v>4</v>
      </c>
      <c r="H15" s="409">
        <f t="shared" si="0"/>
        <v>120</v>
      </c>
      <c r="I15" s="62"/>
      <c r="J15" s="63"/>
      <c r="K15" s="63"/>
      <c r="L15" s="63"/>
      <c r="M15" s="133"/>
      <c r="N15" s="52"/>
      <c r="O15" s="53"/>
      <c r="P15" s="54"/>
      <c r="Q15" s="47"/>
      <c r="R15" s="48"/>
      <c r="S15" s="56"/>
      <c r="T15" s="47"/>
      <c r="U15" s="48"/>
      <c r="V15" s="56"/>
    </row>
    <row r="16" spans="1:22" ht="15" customHeight="1" thickBot="1" x14ac:dyDescent="0.3">
      <c r="A16" s="228" t="s">
        <v>35</v>
      </c>
      <c r="B16" s="421" t="s">
        <v>206</v>
      </c>
      <c r="C16" s="328"/>
      <c r="D16" s="331"/>
      <c r="E16" s="331"/>
      <c r="F16" s="422"/>
      <c r="G16" s="413">
        <v>3</v>
      </c>
      <c r="H16" s="462">
        <f t="shared" si="0"/>
        <v>90</v>
      </c>
      <c r="I16" s="355"/>
      <c r="J16" s="355"/>
      <c r="K16" s="355"/>
      <c r="L16" s="355"/>
      <c r="M16" s="153"/>
      <c r="N16" s="337"/>
      <c r="O16" s="332"/>
      <c r="P16" s="333"/>
      <c r="Q16" s="337"/>
      <c r="R16" s="332"/>
      <c r="S16" s="529"/>
      <c r="T16" s="328"/>
      <c r="U16" s="331"/>
      <c r="V16" s="334"/>
    </row>
    <row r="17" spans="1:25" ht="15" customHeight="1" thickBot="1" x14ac:dyDescent="0.3">
      <c r="A17" s="45" t="s">
        <v>36</v>
      </c>
      <c r="B17" s="412" t="s">
        <v>208</v>
      </c>
      <c r="C17" s="76"/>
      <c r="D17" s="78"/>
      <c r="E17" s="71"/>
      <c r="F17" s="72"/>
      <c r="G17" s="408">
        <v>3</v>
      </c>
      <c r="H17" s="409">
        <f t="shared" si="0"/>
        <v>90</v>
      </c>
      <c r="I17" s="62"/>
      <c r="J17" s="77"/>
      <c r="K17" s="77"/>
      <c r="L17" s="77"/>
      <c r="M17" s="133"/>
      <c r="N17" s="66"/>
      <c r="O17" s="67"/>
      <c r="P17" s="82"/>
      <c r="Q17" s="66"/>
      <c r="R17" s="67"/>
      <c r="S17" s="530"/>
      <c r="T17" s="66"/>
      <c r="U17" s="67"/>
      <c r="V17" s="68"/>
    </row>
    <row r="18" spans="1:25" s="363" customFormat="1" ht="15" customHeight="1" thickBot="1" x14ac:dyDescent="0.3">
      <c r="A18" s="778" t="s">
        <v>203</v>
      </c>
      <c r="B18" s="779"/>
      <c r="C18" s="779"/>
      <c r="D18" s="779"/>
      <c r="E18" s="779"/>
      <c r="F18" s="844"/>
      <c r="G18" s="413">
        <f>SUM(G11+G12+G13+G15+G16+G17)</f>
        <v>23</v>
      </c>
      <c r="H18" s="531">
        <f>SUM(H11+H12+H13+H15+H16+H17)</f>
        <v>690</v>
      </c>
      <c r="I18" s="81"/>
      <c r="J18" s="81"/>
      <c r="K18" s="81"/>
      <c r="L18" s="81"/>
      <c r="M18" s="418"/>
      <c r="N18" s="415"/>
      <c r="O18" s="81"/>
      <c r="P18" s="416"/>
      <c r="Q18" s="417"/>
      <c r="R18" s="81"/>
      <c r="S18" s="418"/>
      <c r="T18" s="417"/>
      <c r="U18" s="81"/>
      <c r="V18" s="418"/>
    </row>
    <row r="19" spans="1:25" s="363" customFormat="1" ht="15" customHeight="1" thickBot="1" x14ac:dyDescent="0.3">
      <c r="A19" s="776" t="s">
        <v>186</v>
      </c>
      <c r="B19" s="777"/>
      <c r="C19" s="777"/>
      <c r="D19" s="777"/>
      <c r="E19" s="777"/>
      <c r="F19" s="845"/>
      <c r="G19" s="84">
        <f>SUM(G14)</f>
        <v>3</v>
      </c>
      <c r="H19" s="414">
        <f>SUM(H14)</f>
        <v>90</v>
      </c>
      <c r="I19" s="77">
        <f t="shared" ref="I19:M19" si="2">SUM(I14)</f>
        <v>36</v>
      </c>
      <c r="J19" s="77">
        <f t="shared" si="2"/>
        <v>18</v>
      </c>
      <c r="K19" s="77">
        <f t="shared" si="2"/>
        <v>0</v>
      </c>
      <c r="L19" s="77">
        <f t="shared" si="2"/>
        <v>18</v>
      </c>
      <c r="M19" s="87">
        <f t="shared" si="2"/>
        <v>54</v>
      </c>
      <c r="N19" s="88">
        <f t="shared" ref="N19:V19" si="3">SUM(N11:N17)</f>
        <v>0</v>
      </c>
      <c r="O19" s="77">
        <f t="shared" si="3"/>
        <v>0</v>
      </c>
      <c r="P19" s="86">
        <f t="shared" si="3"/>
        <v>4</v>
      </c>
      <c r="Q19" s="85">
        <f t="shared" si="3"/>
        <v>0</v>
      </c>
      <c r="R19" s="77">
        <f t="shared" si="3"/>
        <v>0</v>
      </c>
      <c r="S19" s="87">
        <f t="shared" si="3"/>
        <v>0</v>
      </c>
      <c r="T19" s="88">
        <f t="shared" si="3"/>
        <v>0</v>
      </c>
      <c r="U19" s="77">
        <f t="shared" si="3"/>
        <v>0</v>
      </c>
      <c r="V19" s="87">
        <f t="shared" si="3"/>
        <v>0</v>
      </c>
    </row>
    <row r="20" spans="1:25" ht="15" customHeight="1" thickBot="1" x14ac:dyDescent="0.3">
      <c r="A20" s="776" t="s">
        <v>187</v>
      </c>
      <c r="B20" s="777"/>
      <c r="C20" s="777"/>
      <c r="D20" s="777"/>
      <c r="E20" s="777"/>
      <c r="F20" s="845"/>
      <c r="G20" s="84">
        <f>SUM(G18:G19)</f>
        <v>26</v>
      </c>
      <c r="H20" s="414">
        <f>SUM(H18:H19)</f>
        <v>780</v>
      </c>
      <c r="I20" s="358"/>
      <c r="J20" s="358"/>
      <c r="K20" s="358"/>
      <c r="L20" s="358"/>
      <c r="M20" s="359"/>
      <c r="N20" s="419"/>
      <c r="O20" s="358"/>
      <c r="P20" s="420"/>
      <c r="Q20" s="357"/>
      <c r="R20" s="358"/>
      <c r="S20" s="359"/>
      <c r="T20" s="357"/>
      <c r="U20" s="358"/>
      <c r="V20" s="359"/>
    </row>
    <row r="21" spans="1:25" ht="15" customHeight="1" thickBot="1" x14ac:dyDescent="0.3">
      <c r="A21" s="846" t="s">
        <v>37</v>
      </c>
      <c r="B21" s="847"/>
      <c r="C21" s="847"/>
      <c r="D21" s="847"/>
      <c r="E21" s="847"/>
      <c r="F21" s="847"/>
      <c r="G21" s="847"/>
      <c r="H21" s="848"/>
      <c r="I21" s="848"/>
      <c r="J21" s="848"/>
      <c r="K21" s="848"/>
      <c r="L21" s="848"/>
      <c r="M21" s="848"/>
      <c r="N21" s="848"/>
      <c r="O21" s="848"/>
      <c r="P21" s="848"/>
      <c r="Q21" s="848"/>
      <c r="R21" s="848"/>
      <c r="S21" s="848"/>
      <c r="T21" s="848"/>
      <c r="U21" s="849"/>
      <c r="V21" s="850"/>
    </row>
    <row r="22" spans="1:25" s="224" customFormat="1" ht="15" customHeight="1" thickBot="1" x14ac:dyDescent="0.3">
      <c r="A22" s="45" t="s">
        <v>38</v>
      </c>
      <c r="B22" s="336" t="s">
        <v>39</v>
      </c>
      <c r="C22" s="76"/>
      <c r="D22" s="78">
        <v>1</v>
      </c>
      <c r="E22" s="71"/>
      <c r="F22" s="72"/>
      <c r="G22" s="49">
        <v>3</v>
      </c>
      <c r="H22" s="89">
        <f t="shared" ref="H22" si="4">G22*30</f>
        <v>90</v>
      </c>
      <c r="I22" s="62">
        <f t="shared" ref="I22:I23" si="5">SUM(J22+K22+L22)</f>
        <v>30</v>
      </c>
      <c r="J22" s="79">
        <v>16</v>
      </c>
      <c r="K22" s="80"/>
      <c r="L22" s="80">
        <v>14</v>
      </c>
      <c r="M22" s="64">
        <f t="shared" ref="M22:M23" si="6">H22-I22</f>
        <v>60</v>
      </c>
      <c r="N22" s="70">
        <v>2</v>
      </c>
      <c r="O22" s="78"/>
      <c r="P22" s="90"/>
      <c r="Q22" s="91"/>
      <c r="R22" s="92"/>
      <c r="S22" s="90"/>
      <c r="T22" s="91"/>
      <c r="U22" s="92"/>
      <c r="V22" s="93"/>
    </row>
    <row r="23" spans="1:25" ht="15" customHeight="1" thickBot="1" x14ac:dyDescent="0.3">
      <c r="A23" s="114" t="s">
        <v>40</v>
      </c>
      <c r="B23" s="116" t="s">
        <v>155</v>
      </c>
      <c r="C23" s="117"/>
      <c r="D23" s="361">
        <v>1</v>
      </c>
      <c r="E23" s="118"/>
      <c r="F23" s="119"/>
      <c r="G23" s="84">
        <v>4</v>
      </c>
      <c r="H23" s="89">
        <f>G23*30</f>
        <v>120</v>
      </c>
      <c r="I23" s="62">
        <f t="shared" si="5"/>
        <v>60</v>
      </c>
      <c r="J23" s="121">
        <v>30</v>
      </c>
      <c r="K23" s="122"/>
      <c r="L23" s="122">
        <v>30</v>
      </c>
      <c r="M23" s="64">
        <f t="shared" si="6"/>
        <v>60</v>
      </c>
      <c r="N23" s="123">
        <v>4</v>
      </c>
      <c r="O23" s="124"/>
      <c r="P23" s="125"/>
      <c r="Q23" s="123"/>
      <c r="R23" s="124"/>
      <c r="S23" s="125"/>
      <c r="T23" s="123"/>
      <c r="U23" s="124"/>
      <c r="V23" s="126"/>
    </row>
    <row r="24" spans="1:25" s="363" customFormat="1" ht="15" customHeight="1" thickBot="1" x14ac:dyDescent="0.3">
      <c r="A24" s="114" t="s">
        <v>41</v>
      </c>
      <c r="B24" s="69" t="s">
        <v>224</v>
      </c>
      <c r="C24" s="70">
        <v>1</v>
      </c>
      <c r="D24" s="78"/>
      <c r="E24" s="71"/>
      <c r="F24" s="72"/>
      <c r="G24" s="49">
        <v>5</v>
      </c>
      <c r="H24" s="89">
        <f t="shared" ref="H24:H28" si="7">G24*30</f>
        <v>150</v>
      </c>
      <c r="I24" s="62">
        <f>SUM(J24+K24+L24)</f>
        <v>60</v>
      </c>
      <c r="J24" s="79">
        <v>16</v>
      </c>
      <c r="K24" s="80"/>
      <c r="L24" s="80">
        <v>44</v>
      </c>
      <c r="M24" s="64">
        <f>H24-I24</f>
        <v>90</v>
      </c>
      <c r="N24" s="73">
        <v>4</v>
      </c>
      <c r="O24" s="58"/>
      <c r="P24" s="74"/>
      <c r="Q24" s="73"/>
      <c r="R24" s="58"/>
      <c r="S24" s="74"/>
      <c r="T24" s="73"/>
      <c r="U24" s="58"/>
      <c r="V24" s="75"/>
    </row>
    <row r="25" spans="1:25" ht="15" customHeight="1" x14ac:dyDescent="0.25">
      <c r="A25" s="103" t="s">
        <v>42</v>
      </c>
      <c r="B25" s="105" t="s">
        <v>225</v>
      </c>
      <c r="C25" s="8"/>
      <c r="D25" s="9"/>
      <c r="E25" s="9"/>
      <c r="F25" s="106"/>
      <c r="G25" s="98">
        <f>SUM(G26+G27+G28)</f>
        <v>12</v>
      </c>
      <c r="H25" s="225">
        <f t="shared" si="7"/>
        <v>360</v>
      </c>
      <c r="I25" s="11">
        <f t="shared" ref="I25:I28" si="8">SUM(J25+K25+L25)</f>
        <v>180</v>
      </c>
      <c r="J25" s="99">
        <f>SUM(J26+J27+J28)</f>
        <v>24</v>
      </c>
      <c r="K25" s="99"/>
      <c r="L25" s="99">
        <f>SUM(L26+L27+L28)</f>
        <v>156</v>
      </c>
      <c r="M25" s="13">
        <f t="shared" ref="M25" si="9">H25-I25</f>
        <v>180</v>
      </c>
      <c r="N25" s="14"/>
      <c r="O25" s="15"/>
      <c r="P25" s="16"/>
      <c r="Q25" s="17"/>
      <c r="R25" s="18"/>
      <c r="S25" s="19"/>
      <c r="T25" s="100"/>
      <c r="U25" s="101"/>
      <c r="V25" s="102"/>
    </row>
    <row r="26" spans="1:25" ht="15" customHeight="1" x14ac:dyDescent="0.25">
      <c r="A26" s="107" t="s">
        <v>226</v>
      </c>
      <c r="B26" s="108" t="s">
        <v>164</v>
      </c>
      <c r="C26" s="22">
        <v>1</v>
      </c>
      <c r="D26" s="23"/>
      <c r="E26" s="24"/>
      <c r="F26" s="109"/>
      <c r="G26" s="110">
        <v>4</v>
      </c>
      <c r="H26" s="226">
        <f t="shared" si="7"/>
        <v>120</v>
      </c>
      <c r="I26" s="26">
        <f t="shared" si="8"/>
        <v>60</v>
      </c>
      <c r="J26" s="27">
        <v>8</v>
      </c>
      <c r="K26" s="27"/>
      <c r="L26" s="27">
        <v>52</v>
      </c>
      <c r="M26" s="28">
        <f>H26-I26</f>
        <v>60</v>
      </c>
      <c r="N26" s="29">
        <v>4</v>
      </c>
      <c r="O26" s="30"/>
      <c r="P26" s="31"/>
      <c r="Q26" s="22"/>
      <c r="R26" s="27"/>
      <c r="S26" s="32"/>
      <c r="T26" s="494"/>
      <c r="U26" s="27"/>
      <c r="V26" s="33"/>
    </row>
    <row r="27" spans="1:25" s="363" customFormat="1" ht="15" customHeight="1" x14ac:dyDescent="0.25">
      <c r="A27" s="107" t="s">
        <v>227</v>
      </c>
      <c r="B27" s="108" t="s">
        <v>165</v>
      </c>
      <c r="C27" s="22">
        <v>3</v>
      </c>
      <c r="D27" s="23"/>
      <c r="E27" s="24"/>
      <c r="F27" s="109"/>
      <c r="G27" s="110">
        <v>4</v>
      </c>
      <c r="H27" s="226">
        <f t="shared" si="7"/>
        <v>120</v>
      </c>
      <c r="I27" s="26">
        <f t="shared" si="8"/>
        <v>60</v>
      </c>
      <c r="J27" s="27">
        <v>8</v>
      </c>
      <c r="K27" s="27"/>
      <c r="L27" s="27">
        <v>52</v>
      </c>
      <c r="M27" s="28">
        <f>H27-I27</f>
        <v>60</v>
      </c>
      <c r="N27" s="29"/>
      <c r="O27" s="30"/>
      <c r="P27" s="31"/>
      <c r="Q27" s="22">
        <v>4</v>
      </c>
      <c r="R27" s="27"/>
      <c r="S27" s="32"/>
      <c r="T27" s="495"/>
      <c r="U27" s="27"/>
      <c r="V27" s="33"/>
    </row>
    <row r="28" spans="1:25" ht="15" customHeight="1" thickBot="1" x14ac:dyDescent="0.3">
      <c r="A28" s="339" t="s">
        <v>228</v>
      </c>
      <c r="B28" s="111" t="s">
        <v>166</v>
      </c>
      <c r="C28" s="35">
        <v>1</v>
      </c>
      <c r="D28" s="36"/>
      <c r="E28" s="36"/>
      <c r="F28" s="44"/>
      <c r="G28" s="112">
        <v>4</v>
      </c>
      <c r="H28" s="227">
        <f t="shared" si="7"/>
        <v>120</v>
      </c>
      <c r="I28" s="37">
        <f t="shared" si="8"/>
        <v>60</v>
      </c>
      <c r="J28" s="38">
        <v>8</v>
      </c>
      <c r="K28" s="38"/>
      <c r="L28" s="38">
        <v>52</v>
      </c>
      <c r="M28" s="39">
        <f>H28-I28</f>
        <v>60</v>
      </c>
      <c r="N28" s="40">
        <v>4</v>
      </c>
      <c r="O28" s="41"/>
      <c r="P28" s="42"/>
      <c r="Q28" s="35"/>
      <c r="R28" s="38"/>
      <c r="S28" s="43"/>
      <c r="T28" s="496"/>
      <c r="U28" s="38"/>
      <c r="V28" s="44"/>
    </row>
    <row r="29" spans="1:25" s="224" customFormat="1" ht="15" customHeight="1" x14ac:dyDescent="0.25">
      <c r="A29" s="177" t="s">
        <v>43</v>
      </c>
      <c r="B29" s="178" t="s">
        <v>196</v>
      </c>
      <c r="C29" s="490"/>
      <c r="D29" s="487"/>
      <c r="E29" s="487"/>
      <c r="F29" s="497"/>
      <c r="G29" s="513">
        <f>SUM(G30:G36)</f>
        <v>18</v>
      </c>
      <c r="H29" s="498">
        <f t="shared" ref="H29:H50" si="10">G29*30</f>
        <v>540</v>
      </c>
      <c r="I29" s="11">
        <f>SUM(J29+K29+L29)</f>
        <v>196</v>
      </c>
      <c r="J29" s="99"/>
      <c r="K29" s="99"/>
      <c r="L29" s="99">
        <f>SUM(L30:L36)</f>
        <v>196</v>
      </c>
      <c r="M29" s="13">
        <f t="shared" ref="M29:M36" si="11">H29-I29</f>
        <v>344</v>
      </c>
      <c r="N29" s="179"/>
      <c r="O29" s="180"/>
      <c r="P29" s="181"/>
      <c r="Q29" s="182"/>
      <c r="R29" s="183"/>
      <c r="S29" s="184"/>
      <c r="T29" s="179"/>
      <c r="U29" s="481"/>
      <c r="V29" s="484"/>
    </row>
    <row r="30" spans="1:25" ht="15" customHeight="1" x14ac:dyDescent="0.25">
      <c r="A30" s="185" t="s">
        <v>171</v>
      </c>
      <c r="B30" s="444" t="s">
        <v>210</v>
      </c>
      <c r="C30" s="525"/>
      <c r="D30" s="524"/>
      <c r="E30" s="524"/>
      <c r="F30" s="509"/>
      <c r="G30" s="516">
        <v>4.5</v>
      </c>
      <c r="H30" s="517">
        <f t="shared" si="10"/>
        <v>135</v>
      </c>
      <c r="I30" s="510"/>
      <c r="J30" s="511"/>
      <c r="K30" s="511"/>
      <c r="L30" s="511"/>
      <c r="M30" s="512"/>
      <c r="N30" s="438"/>
      <c r="O30" s="439"/>
      <c r="P30" s="440"/>
      <c r="Q30" s="441"/>
      <c r="R30" s="442"/>
      <c r="S30" s="443"/>
      <c r="T30" s="438"/>
      <c r="U30" s="522"/>
      <c r="V30" s="523"/>
      <c r="W30" s="374"/>
      <c r="X30" s="374"/>
      <c r="Y30" s="374"/>
    </row>
    <row r="31" spans="1:25" ht="15" customHeight="1" x14ac:dyDescent="0.25">
      <c r="A31" s="185" t="s">
        <v>172</v>
      </c>
      <c r="B31" s="104" t="s">
        <v>196</v>
      </c>
      <c r="C31" s="491"/>
      <c r="D31" s="488">
        <v>1</v>
      </c>
      <c r="E31" s="488"/>
      <c r="F31" s="499"/>
      <c r="G31" s="514">
        <v>2</v>
      </c>
      <c r="H31" s="186">
        <f t="shared" si="10"/>
        <v>60</v>
      </c>
      <c r="I31" s="26">
        <f t="shared" ref="I31:I41" si="12">SUM(J31+K31+L31)</f>
        <v>30</v>
      </c>
      <c r="J31" s="493"/>
      <c r="K31" s="493"/>
      <c r="L31" s="493">
        <v>30</v>
      </c>
      <c r="M31" s="187">
        <f t="shared" si="11"/>
        <v>30</v>
      </c>
      <c r="N31" s="188">
        <v>2</v>
      </c>
      <c r="O31" s="189"/>
      <c r="P31" s="190"/>
      <c r="Q31" s="191"/>
      <c r="R31" s="192"/>
      <c r="S31" s="193"/>
      <c r="T31" s="188"/>
      <c r="U31" s="482"/>
      <c r="V31" s="485"/>
      <c r="W31" s="374"/>
      <c r="X31" s="374"/>
      <c r="Y31" s="374"/>
    </row>
    <row r="32" spans="1:25" ht="15" customHeight="1" x14ac:dyDescent="0.25">
      <c r="A32" s="185" t="s">
        <v>173</v>
      </c>
      <c r="B32" s="104" t="s">
        <v>196</v>
      </c>
      <c r="C32" s="491"/>
      <c r="D32" s="488" t="s">
        <v>22</v>
      </c>
      <c r="E32" s="488"/>
      <c r="F32" s="499"/>
      <c r="G32" s="514">
        <v>2.5</v>
      </c>
      <c r="H32" s="186">
        <f t="shared" si="10"/>
        <v>75</v>
      </c>
      <c r="I32" s="26">
        <f t="shared" si="12"/>
        <v>36</v>
      </c>
      <c r="J32" s="493"/>
      <c r="K32" s="493"/>
      <c r="L32" s="493">
        <v>36</v>
      </c>
      <c r="M32" s="187">
        <f t="shared" si="11"/>
        <v>39</v>
      </c>
      <c r="N32" s="188"/>
      <c r="O32" s="189">
        <v>2</v>
      </c>
      <c r="P32" s="194">
        <v>2</v>
      </c>
      <c r="Q32" s="191"/>
      <c r="R32" s="192"/>
      <c r="S32" s="193"/>
      <c r="T32" s="188"/>
      <c r="U32" s="482"/>
      <c r="V32" s="485"/>
      <c r="W32" s="374"/>
      <c r="X32" s="374"/>
      <c r="Y32" s="374"/>
    </row>
    <row r="33" spans="1:25" s="363" customFormat="1" ht="15" customHeight="1" x14ac:dyDescent="0.25">
      <c r="A33" s="185" t="s">
        <v>229</v>
      </c>
      <c r="B33" s="104" t="s">
        <v>196</v>
      </c>
      <c r="C33" s="491"/>
      <c r="D33" s="488">
        <v>3</v>
      </c>
      <c r="E33" s="488"/>
      <c r="F33" s="499"/>
      <c r="G33" s="514">
        <v>2</v>
      </c>
      <c r="H33" s="186">
        <f t="shared" si="10"/>
        <v>60</v>
      </c>
      <c r="I33" s="26">
        <f t="shared" si="12"/>
        <v>30</v>
      </c>
      <c r="J33" s="493"/>
      <c r="K33" s="493"/>
      <c r="L33" s="493">
        <v>30</v>
      </c>
      <c r="M33" s="187">
        <f t="shared" si="11"/>
        <v>30</v>
      </c>
      <c r="N33" s="188"/>
      <c r="O33" s="189"/>
      <c r="P33" s="190"/>
      <c r="Q33" s="195">
        <v>2</v>
      </c>
      <c r="R33" s="192"/>
      <c r="S33" s="193"/>
      <c r="T33" s="188"/>
      <c r="U33" s="482"/>
      <c r="V33" s="485"/>
      <c r="W33" s="374"/>
      <c r="X33" s="374"/>
      <c r="Y33" s="374"/>
    </row>
    <row r="34" spans="1:25" s="363" customFormat="1" ht="15" customHeight="1" x14ac:dyDescent="0.25">
      <c r="A34" s="185" t="s">
        <v>230</v>
      </c>
      <c r="B34" s="104" t="s">
        <v>196</v>
      </c>
      <c r="C34" s="491"/>
      <c r="D34" s="488" t="s">
        <v>24</v>
      </c>
      <c r="E34" s="488"/>
      <c r="F34" s="499"/>
      <c r="G34" s="514">
        <v>2.5</v>
      </c>
      <c r="H34" s="186">
        <f t="shared" si="10"/>
        <v>75</v>
      </c>
      <c r="I34" s="26">
        <f t="shared" si="12"/>
        <v>36</v>
      </c>
      <c r="J34" s="493"/>
      <c r="K34" s="493"/>
      <c r="L34" s="493">
        <v>36</v>
      </c>
      <c r="M34" s="187">
        <f t="shared" si="11"/>
        <v>39</v>
      </c>
      <c r="N34" s="188"/>
      <c r="O34" s="189"/>
      <c r="P34" s="194"/>
      <c r="Q34" s="191"/>
      <c r="R34" s="189">
        <v>2</v>
      </c>
      <c r="S34" s="196">
        <v>2</v>
      </c>
      <c r="T34" s="188"/>
      <c r="U34" s="482"/>
      <c r="V34" s="485"/>
      <c r="W34" s="374"/>
      <c r="X34" s="374"/>
      <c r="Y34" s="374"/>
    </row>
    <row r="35" spans="1:25" ht="15" customHeight="1" x14ac:dyDescent="0.25">
      <c r="A35" s="185" t="s">
        <v>231</v>
      </c>
      <c r="B35" s="104" t="s">
        <v>196</v>
      </c>
      <c r="C35" s="491"/>
      <c r="D35" s="488">
        <v>5</v>
      </c>
      <c r="E35" s="488"/>
      <c r="F35" s="499"/>
      <c r="G35" s="514">
        <v>2</v>
      </c>
      <c r="H35" s="186">
        <f t="shared" si="10"/>
        <v>60</v>
      </c>
      <c r="I35" s="26">
        <f t="shared" si="12"/>
        <v>30</v>
      </c>
      <c r="J35" s="493"/>
      <c r="K35" s="493"/>
      <c r="L35" s="493">
        <v>30</v>
      </c>
      <c r="M35" s="187">
        <f t="shared" si="11"/>
        <v>30</v>
      </c>
      <c r="N35" s="188"/>
      <c r="O35" s="189"/>
      <c r="P35" s="190"/>
      <c r="Q35" s="191"/>
      <c r="R35" s="192"/>
      <c r="S35" s="193"/>
      <c r="T35" s="188">
        <v>2</v>
      </c>
      <c r="U35" s="482"/>
      <c r="V35" s="485"/>
    </row>
    <row r="36" spans="1:25" s="363" customFormat="1" ht="15" customHeight="1" thickBot="1" x14ac:dyDescent="0.3">
      <c r="A36" s="500" t="s">
        <v>232</v>
      </c>
      <c r="B36" s="501" t="s">
        <v>196</v>
      </c>
      <c r="C36" s="492"/>
      <c r="D36" s="489" t="s">
        <v>26</v>
      </c>
      <c r="E36" s="489"/>
      <c r="F36" s="502"/>
      <c r="G36" s="515">
        <v>2.5</v>
      </c>
      <c r="H36" s="197">
        <f t="shared" si="10"/>
        <v>75</v>
      </c>
      <c r="I36" s="37">
        <f t="shared" si="12"/>
        <v>34</v>
      </c>
      <c r="J36" s="198"/>
      <c r="K36" s="198"/>
      <c r="L36" s="198">
        <v>34</v>
      </c>
      <c r="M36" s="199">
        <f t="shared" si="11"/>
        <v>41</v>
      </c>
      <c r="N36" s="503"/>
      <c r="O36" s="504"/>
      <c r="P36" s="505"/>
      <c r="Q36" s="506"/>
      <c r="R36" s="507"/>
      <c r="S36" s="508"/>
      <c r="T36" s="503"/>
      <c r="U36" s="483">
        <v>2</v>
      </c>
      <c r="V36" s="486">
        <v>2</v>
      </c>
    </row>
    <row r="37" spans="1:25" s="224" customFormat="1" ht="15" customHeight="1" thickBot="1" x14ac:dyDescent="0.3">
      <c r="A37" s="45" t="s">
        <v>44</v>
      </c>
      <c r="B37" s="412" t="s">
        <v>271</v>
      </c>
      <c r="C37" s="76"/>
      <c r="D37" s="71"/>
      <c r="E37" s="71"/>
      <c r="F37" s="72"/>
      <c r="G37" s="408">
        <v>4</v>
      </c>
      <c r="H37" s="446">
        <f t="shared" si="10"/>
        <v>120</v>
      </c>
      <c r="I37" s="62"/>
      <c r="J37" s="79"/>
      <c r="K37" s="80"/>
      <c r="L37" s="80"/>
      <c r="M37" s="64"/>
      <c r="N37" s="73"/>
      <c r="O37" s="58"/>
      <c r="P37" s="74"/>
      <c r="Q37" s="73"/>
      <c r="R37" s="58"/>
      <c r="S37" s="54"/>
      <c r="T37" s="73"/>
      <c r="U37" s="58"/>
      <c r="V37" s="75"/>
    </row>
    <row r="38" spans="1:25" s="363" customFormat="1" ht="15" customHeight="1" thickBot="1" x14ac:dyDescent="0.3">
      <c r="A38" s="45" t="s">
        <v>46</v>
      </c>
      <c r="B38" s="69" t="s">
        <v>97</v>
      </c>
      <c r="C38" s="70" t="s">
        <v>22</v>
      </c>
      <c r="D38" s="71"/>
      <c r="E38" s="71"/>
      <c r="F38" s="72"/>
      <c r="G38" s="49">
        <v>5</v>
      </c>
      <c r="H38" s="61">
        <f t="shared" si="10"/>
        <v>150</v>
      </c>
      <c r="I38" s="62">
        <f t="shared" si="12"/>
        <v>72</v>
      </c>
      <c r="J38" s="62">
        <v>36</v>
      </c>
      <c r="K38" s="62"/>
      <c r="L38" s="62">
        <v>36</v>
      </c>
      <c r="M38" s="133">
        <f t="shared" ref="M38:M39" si="13">H38-I38</f>
        <v>78</v>
      </c>
      <c r="N38" s="73"/>
      <c r="O38" s="58">
        <v>4</v>
      </c>
      <c r="P38" s="74">
        <v>4</v>
      </c>
      <c r="Q38" s="73"/>
      <c r="R38" s="58"/>
      <c r="S38" s="74"/>
      <c r="T38" s="73"/>
      <c r="U38" s="58"/>
      <c r="V38" s="75"/>
      <c r="W38"/>
      <c r="X38"/>
      <c r="Y38"/>
    </row>
    <row r="39" spans="1:25" s="224" customFormat="1" ht="15" customHeight="1" thickBot="1" x14ac:dyDescent="0.3">
      <c r="A39" s="228" t="s">
        <v>47</v>
      </c>
      <c r="B39" s="116" t="s">
        <v>154</v>
      </c>
      <c r="C39" s="402" t="s">
        <v>22</v>
      </c>
      <c r="D39" s="118"/>
      <c r="E39" s="118"/>
      <c r="F39" s="119"/>
      <c r="G39" s="84">
        <v>5</v>
      </c>
      <c r="H39" s="533">
        <f t="shared" si="10"/>
        <v>150</v>
      </c>
      <c r="I39" s="50">
        <f t="shared" si="12"/>
        <v>72</v>
      </c>
      <c r="J39" s="50">
        <v>36</v>
      </c>
      <c r="K39" s="50"/>
      <c r="L39" s="50">
        <v>36</v>
      </c>
      <c r="M39" s="534">
        <f t="shared" si="13"/>
        <v>78</v>
      </c>
      <c r="N39" s="123"/>
      <c r="O39" s="124">
        <v>4</v>
      </c>
      <c r="P39" s="125">
        <v>4</v>
      </c>
      <c r="Q39" s="123"/>
      <c r="R39" s="124"/>
      <c r="S39" s="333"/>
      <c r="T39" s="123"/>
      <c r="U39" s="124"/>
      <c r="V39" s="126"/>
    </row>
    <row r="40" spans="1:25" s="224" customFormat="1" ht="15" customHeight="1" thickBot="1" x14ac:dyDescent="0.3">
      <c r="A40" s="537" t="s">
        <v>48</v>
      </c>
      <c r="B40" s="412" t="s">
        <v>211</v>
      </c>
      <c r="C40" s="76"/>
      <c r="D40" s="71"/>
      <c r="E40" s="71"/>
      <c r="F40" s="72"/>
      <c r="G40" s="408">
        <v>5</v>
      </c>
      <c r="H40" s="446">
        <f t="shared" si="10"/>
        <v>150</v>
      </c>
      <c r="I40" s="62"/>
      <c r="J40" s="79"/>
      <c r="K40" s="80"/>
      <c r="L40" s="80"/>
      <c r="M40" s="64"/>
      <c r="N40" s="73"/>
      <c r="O40" s="58"/>
      <c r="P40" s="74"/>
      <c r="Q40" s="73"/>
      <c r="R40" s="58"/>
      <c r="S40" s="54"/>
      <c r="T40" s="73"/>
      <c r="U40" s="58"/>
      <c r="V40" s="75"/>
    </row>
    <row r="41" spans="1:25" ht="15" customHeight="1" thickBot="1" x14ac:dyDescent="0.3">
      <c r="A41" s="335" t="s">
        <v>50</v>
      </c>
      <c r="B41" s="46" t="s">
        <v>233</v>
      </c>
      <c r="C41" s="47" t="s">
        <v>23</v>
      </c>
      <c r="D41" s="58">
        <v>3</v>
      </c>
      <c r="E41" s="59"/>
      <c r="F41" s="60"/>
      <c r="G41" s="49">
        <v>7</v>
      </c>
      <c r="H41" s="89">
        <f t="shared" si="10"/>
        <v>210</v>
      </c>
      <c r="I41" s="62">
        <f t="shared" si="12"/>
        <v>96</v>
      </c>
      <c r="J41" s="63">
        <v>48</v>
      </c>
      <c r="K41" s="63"/>
      <c r="L41" s="63">
        <v>48</v>
      </c>
      <c r="M41" s="133">
        <f t="shared" ref="M41" si="14">H41-I41</f>
        <v>114</v>
      </c>
      <c r="N41" s="165"/>
      <c r="O41" s="53"/>
      <c r="P41" s="54"/>
      <c r="Q41" s="47">
        <v>4</v>
      </c>
      <c r="R41" s="48">
        <v>4</v>
      </c>
      <c r="S41" s="55"/>
      <c r="T41" s="52"/>
      <c r="U41" s="48"/>
      <c r="V41" s="56"/>
      <c r="W41" s="363"/>
      <c r="X41" s="363"/>
      <c r="Y41" s="363"/>
    </row>
    <row r="42" spans="1:25" ht="15" customHeight="1" x14ac:dyDescent="0.25">
      <c r="A42" s="103" t="s">
        <v>52</v>
      </c>
      <c r="B42" s="105" t="s">
        <v>49</v>
      </c>
      <c r="C42" s="8"/>
      <c r="D42" s="9"/>
      <c r="E42" s="9"/>
      <c r="F42" s="106"/>
      <c r="G42" s="98">
        <f>SUM(G43:G44)</f>
        <v>6</v>
      </c>
      <c r="H42" s="225">
        <f t="shared" si="10"/>
        <v>180</v>
      </c>
      <c r="I42" s="11">
        <f>SUM(I43:I44)</f>
        <v>84</v>
      </c>
      <c r="J42" s="11">
        <f t="shared" ref="J42:M42" si="15">SUM(J43:J44)</f>
        <v>34</v>
      </c>
      <c r="K42" s="11">
        <f t="shared" si="15"/>
        <v>0</v>
      </c>
      <c r="L42" s="11">
        <f t="shared" si="15"/>
        <v>50</v>
      </c>
      <c r="M42" s="13">
        <f t="shared" si="15"/>
        <v>96</v>
      </c>
      <c r="N42" s="14"/>
      <c r="O42" s="15"/>
      <c r="P42" s="16"/>
      <c r="Q42" s="17"/>
      <c r="R42" s="18"/>
      <c r="S42" s="19"/>
      <c r="T42" s="100"/>
      <c r="U42" s="101"/>
      <c r="V42" s="102"/>
      <c r="W42" s="363"/>
      <c r="X42" s="363"/>
      <c r="Y42" s="363"/>
    </row>
    <row r="43" spans="1:25" ht="15" customHeight="1" x14ac:dyDescent="0.25">
      <c r="A43" s="107" t="s">
        <v>174</v>
      </c>
      <c r="B43" s="108" t="s">
        <v>49</v>
      </c>
      <c r="C43" s="22" t="s">
        <v>24</v>
      </c>
      <c r="D43" s="24"/>
      <c r="E43" s="24"/>
      <c r="F43" s="109"/>
      <c r="G43" s="110">
        <v>5</v>
      </c>
      <c r="H43" s="226">
        <f t="shared" si="10"/>
        <v>150</v>
      </c>
      <c r="I43" s="26">
        <f t="shared" ref="I43:I44" si="16">SUM(J43+K43+L43)</f>
        <v>66</v>
      </c>
      <c r="J43" s="27">
        <v>34</v>
      </c>
      <c r="K43" s="27"/>
      <c r="L43" s="27">
        <v>32</v>
      </c>
      <c r="M43" s="28">
        <f t="shared" ref="M43:M50" si="17">H43-I43</f>
        <v>84</v>
      </c>
      <c r="N43" s="29"/>
      <c r="O43" s="30"/>
      <c r="P43" s="31"/>
      <c r="Q43" s="22">
        <v>2</v>
      </c>
      <c r="R43" s="27">
        <v>2</v>
      </c>
      <c r="S43" s="32">
        <v>2</v>
      </c>
      <c r="T43" s="495"/>
      <c r="U43" s="27"/>
      <c r="V43" s="33"/>
    </row>
    <row r="44" spans="1:25" ht="15" customHeight="1" thickBot="1" x14ac:dyDescent="0.3">
      <c r="A44" s="339" t="s">
        <v>175</v>
      </c>
      <c r="B44" s="111" t="s">
        <v>159</v>
      </c>
      <c r="C44" s="35"/>
      <c r="D44" s="36"/>
      <c r="E44" s="36"/>
      <c r="F44" s="44" t="s">
        <v>24</v>
      </c>
      <c r="G44" s="112">
        <v>1</v>
      </c>
      <c r="H44" s="227">
        <f t="shared" si="10"/>
        <v>30</v>
      </c>
      <c r="I44" s="37">
        <f t="shared" si="16"/>
        <v>18</v>
      </c>
      <c r="J44" s="38"/>
      <c r="K44" s="38"/>
      <c r="L44" s="38">
        <v>18</v>
      </c>
      <c r="M44" s="39">
        <f t="shared" si="17"/>
        <v>12</v>
      </c>
      <c r="N44" s="40"/>
      <c r="O44" s="41"/>
      <c r="P44" s="42"/>
      <c r="Q44" s="35"/>
      <c r="R44" s="38"/>
      <c r="S44" s="43">
        <v>2</v>
      </c>
      <c r="T44" s="496"/>
      <c r="U44" s="38"/>
      <c r="V44" s="44"/>
    </row>
    <row r="45" spans="1:25" s="363" customFormat="1" ht="15" customHeight="1" thickBot="1" x14ac:dyDescent="0.3">
      <c r="A45" s="335" t="s">
        <v>53</v>
      </c>
      <c r="B45" s="69" t="s">
        <v>151</v>
      </c>
      <c r="C45" s="70" t="s">
        <v>24</v>
      </c>
      <c r="D45" s="71"/>
      <c r="E45" s="71"/>
      <c r="F45" s="115"/>
      <c r="G45" s="49">
        <v>5</v>
      </c>
      <c r="H45" s="89">
        <f t="shared" si="10"/>
        <v>150</v>
      </c>
      <c r="I45" s="62">
        <f>SUM(J45+K45+L45)</f>
        <v>72</v>
      </c>
      <c r="J45" s="79">
        <v>36</v>
      </c>
      <c r="K45" s="80"/>
      <c r="L45" s="80">
        <v>36</v>
      </c>
      <c r="M45" s="64">
        <f t="shared" si="17"/>
        <v>78</v>
      </c>
      <c r="N45" s="73"/>
      <c r="O45" s="58"/>
      <c r="P45" s="74"/>
      <c r="Q45" s="73"/>
      <c r="R45" s="58">
        <v>4</v>
      </c>
      <c r="S45" s="75">
        <v>4</v>
      </c>
      <c r="T45" s="445"/>
      <c r="U45" s="58"/>
      <c r="V45" s="75"/>
      <c r="W45"/>
      <c r="X45"/>
      <c r="Y45"/>
    </row>
    <row r="46" spans="1:25" ht="15" customHeight="1" thickBot="1" x14ac:dyDescent="0.3">
      <c r="A46" s="228" t="s">
        <v>54</v>
      </c>
      <c r="B46" s="535" t="s">
        <v>234</v>
      </c>
      <c r="C46" s="328"/>
      <c r="D46" s="124" t="s">
        <v>24</v>
      </c>
      <c r="E46" s="329"/>
      <c r="F46" s="330"/>
      <c r="G46" s="84">
        <v>3</v>
      </c>
      <c r="H46" s="120">
        <f t="shared" si="10"/>
        <v>90</v>
      </c>
      <c r="I46" s="50">
        <f>SUM(J46+K46+L46)</f>
        <v>36</v>
      </c>
      <c r="J46" s="121">
        <v>18</v>
      </c>
      <c r="K46" s="122"/>
      <c r="L46" s="122">
        <v>18</v>
      </c>
      <c r="M46" s="51">
        <f t="shared" si="17"/>
        <v>54</v>
      </c>
      <c r="N46" s="337"/>
      <c r="O46" s="332"/>
      <c r="P46" s="333"/>
      <c r="Q46" s="328"/>
      <c r="R46" s="331"/>
      <c r="S46" s="536">
        <v>4</v>
      </c>
      <c r="T46" s="518"/>
      <c r="U46" s="331"/>
      <c r="V46" s="334"/>
    </row>
    <row r="47" spans="1:25" ht="15" customHeight="1" thickBot="1" x14ac:dyDescent="0.3">
      <c r="A47" s="538" t="s">
        <v>56</v>
      </c>
      <c r="B47" s="539" t="s">
        <v>157</v>
      </c>
      <c r="C47" s="540">
        <v>5</v>
      </c>
      <c r="D47" s="67"/>
      <c r="E47" s="541"/>
      <c r="F47" s="542"/>
      <c r="G47" s="528">
        <v>4</v>
      </c>
      <c r="H47" s="532">
        <f t="shared" si="10"/>
        <v>120</v>
      </c>
      <c r="I47" s="326">
        <f t="shared" ref="I47:I50" si="18">SUM(J47+K47+L47)</f>
        <v>60</v>
      </c>
      <c r="J47" s="543">
        <v>30</v>
      </c>
      <c r="K47" s="543"/>
      <c r="L47" s="543">
        <v>30</v>
      </c>
      <c r="M47" s="327">
        <f t="shared" si="17"/>
        <v>60</v>
      </c>
      <c r="N47" s="544"/>
      <c r="O47" s="545"/>
      <c r="P47" s="83"/>
      <c r="Q47" s="540"/>
      <c r="R47" s="546"/>
      <c r="S47" s="547"/>
      <c r="T47" s="544">
        <v>4</v>
      </c>
      <c r="U47" s="546"/>
      <c r="V47" s="547"/>
    </row>
    <row r="48" spans="1:25" ht="15" customHeight="1" x14ac:dyDescent="0.25">
      <c r="A48" s="103" t="s">
        <v>57</v>
      </c>
      <c r="B48" s="105" t="s">
        <v>51</v>
      </c>
      <c r="C48" s="8"/>
      <c r="D48" s="65"/>
      <c r="E48" s="9"/>
      <c r="F48" s="106"/>
      <c r="G48" s="345">
        <f>SUM(G49+G50)</f>
        <v>10</v>
      </c>
      <c r="H48" s="225">
        <f t="shared" si="10"/>
        <v>300</v>
      </c>
      <c r="I48" s="11">
        <f t="shared" si="18"/>
        <v>144</v>
      </c>
      <c r="J48" s="99">
        <f>SUM(J49+J50)</f>
        <v>64</v>
      </c>
      <c r="K48" s="99"/>
      <c r="L48" s="99">
        <f>SUM(L49+L50)</f>
        <v>80</v>
      </c>
      <c r="M48" s="13">
        <f t="shared" si="17"/>
        <v>156</v>
      </c>
      <c r="N48" s="340"/>
      <c r="O48" s="341"/>
      <c r="P48" s="342"/>
      <c r="Q48" s="8"/>
      <c r="R48" s="15"/>
      <c r="S48" s="343"/>
      <c r="T48" s="340"/>
      <c r="U48" s="15"/>
      <c r="V48" s="343"/>
    </row>
    <row r="49" spans="1:25" ht="15" customHeight="1" x14ac:dyDescent="0.25">
      <c r="A49" s="107" t="s">
        <v>235</v>
      </c>
      <c r="B49" s="108" t="s">
        <v>51</v>
      </c>
      <c r="C49" s="22" t="s">
        <v>26</v>
      </c>
      <c r="D49" s="23">
        <v>5</v>
      </c>
      <c r="E49" s="24"/>
      <c r="F49" s="109"/>
      <c r="G49" s="110">
        <v>9</v>
      </c>
      <c r="H49" s="226">
        <f t="shared" si="10"/>
        <v>270</v>
      </c>
      <c r="I49" s="26">
        <f t="shared" si="18"/>
        <v>128</v>
      </c>
      <c r="J49" s="27">
        <v>64</v>
      </c>
      <c r="K49" s="27"/>
      <c r="L49" s="27">
        <v>64</v>
      </c>
      <c r="M49" s="28">
        <f t="shared" si="17"/>
        <v>142</v>
      </c>
      <c r="N49" s="29"/>
      <c r="O49" s="30"/>
      <c r="P49" s="31"/>
      <c r="Q49" s="22"/>
      <c r="R49" s="27"/>
      <c r="S49" s="33"/>
      <c r="T49" s="29">
        <v>4</v>
      </c>
      <c r="U49" s="27">
        <v>4</v>
      </c>
      <c r="V49" s="33">
        <v>4</v>
      </c>
      <c r="W49" s="363"/>
      <c r="X49" s="363"/>
      <c r="Y49" s="363"/>
    </row>
    <row r="50" spans="1:25" ht="15" customHeight="1" thickBot="1" x14ac:dyDescent="0.3">
      <c r="A50" s="339" t="s">
        <v>236</v>
      </c>
      <c r="B50" s="111" t="s">
        <v>158</v>
      </c>
      <c r="C50" s="35"/>
      <c r="D50" s="36"/>
      <c r="E50" s="36"/>
      <c r="F50" s="479" t="s">
        <v>26</v>
      </c>
      <c r="G50" s="112">
        <v>1</v>
      </c>
      <c r="H50" s="227">
        <f t="shared" si="10"/>
        <v>30</v>
      </c>
      <c r="I50" s="37">
        <f t="shared" si="18"/>
        <v>16</v>
      </c>
      <c r="J50" s="38"/>
      <c r="K50" s="38"/>
      <c r="L50" s="38">
        <v>16</v>
      </c>
      <c r="M50" s="39">
        <f t="shared" si="17"/>
        <v>14</v>
      </c>
      <c r="N50" s="344"/>
      <c r="O50" s="38"/>
      <c r="P50" s="43"/>
      <c r="Q50" s="35"/>
      <c r="R50" s="38"/>
      <c r="S50" s="44"/>
      <c r="T50" s="344"/>
      <c r="U50" s="38"/>
      <c r="V50" s="44">
        <v>2</v>
      </c>
    </row>
    <row r="51" spans="1:25" ht="15" customHeight="1" thickBot="1" x14ac:dyDescent="0.3">
      <c r="A51" s="335" t="s">
        <v>58</v>
      </c>
      <c r="B51" s="46" t="s">
        <v>237</v>
      </c>
      <c r="C51" s="328" t="s">
        <v>25</v>
      </c>
      <c r="D51" s="58">
        <v>5</v>
      </c>
      <c r="E51" s="59"/>
      <c r="F51" s="60"/>
      <c r="G51" s="49">
        <v>7</v>
      </c>
      <c r="H51" s="89">
        <f>G51*30</f>
        <v>210</v>
      </c>
      <c r="I51" s="11">
        <f>SUM(J51+K51+L51)</f>
        <v>96</v>
      </c>
      <c r="J51" s="63">
        <v>48</v>
      </c>
      <c r="K51" s="63"/>
      <c r="L51" s="63">
        <v>48</v>
      </c>
      <c r="M51" s="133">
        <f>H51-I51</f>
        <v>114</v>
      </c>
      <c r="N51" s="165"/>
      <c r="O51" s="53"/>
      <c r="P51" s="54"/>
      <c r="Q51" s="47"/>
      <c r="R51" s="48"/>
      <c r="S51" s="55"/>
      <c r="T51" s="52">
        <v>4</v>
      </c>
      <c r="U51" s="48">
        <v>4</v>
      </c>
      <c r="V51" s="56"/>
    </row>
    <row r="52" spans="1:25" s="363" customFormat="1" ht="15" customHeight="1" thickBot="1" x14ac:dyDescent="0.3">
      <c r="A52" s="45" t="s">
        <v>59</v>
      </c>
      <c r="B52" s="46" t="s">
        <v>45</v>
      </c>
      <c r="C52" s="76"/>
      <c r="D52" s="71" t="s">
        <v>26</v>
      </c>
      <c r="E52" s="71"/>
      <c r="F52" s="72"/>
      <c r="G52" s="49">
        <v>3</v>
      </c>
      <c r="H52" s="89">
        <f t="shared" ref="H52:H59" si="19">G52*30</f>
        <v>90</v>
      </c>
      <c r="I52" s="62">
        <f t="shared" ref="I52:I58" si="20">SUM(J52+K52+L52)</f>
        <v>32</v>
      </c>
      <c r="J52" s="79">
        <v>8</v>
      </c>
      <c r="K52" s="80"/>
      <c r="L52" s="80">
        <v>24</v>
      </c>
      <c r="M52" s="64">
        <f>H52-I52</f>
        <v>58</v>
      </c>
      <c r="N52" s="73"/>
      <c r="O52" s="58"/>
      <c r="P52" s="74"/>
      <c r="Q52" s="47"/>
      <c r="R52" s="48"/>
      <c r="S52" s="55"/>
      <c r="T52" s="519"/>
      <c r="U52" s="48"/>
      <c r="V52" s="56">
        <v>4</v>
      </c>
      <c r="W52"/>
      <c r="X52"/>
      <c r="Y52"/>
    </row>
    <row r="53" spans="1:25" s="363" customFormat="1" ht="15" customHeight="1" thickBot="1" x14ac:dyDescent="0.3">
      <c r="A53" s="45" t="s">
        <v>60</v>
      </c>
      <c r="B53" s="69" t="s">
        <v>153</v>
      </c>
      <c r="C53" s="47"/>
      <c r="D53" s="58" t="s">
        <v>26</v>
      </c>
      <c r="E53" s="59"/>
      <c r="F53" s="60"/>
      <c r="G53" s="49">
        <v>3</v>
      </c>
      <c r="H53" s="89">
        <f t="shared" si="19"/>
        <v>90</v>
      </c>
      <c r="I53" s="62">
        <f t="shared" si="20"/>
        <v>32</v>
      </c>
      <c r="J53" s="63">
        <v>16</v>
      </c>
      <c r="K53" s="63">
        <v>8</v>
      </c>
      <c r="L53" s="63">
        <v>8</v>
      </c>
      <c r="M53" s="133">
        <f t="shared" ref="M53:M54" si="21">H53-I53</f>
        <v>58</v>
      </c>
      <c r="N53" s="165"/>
      <c r="O53" s="53"/>
      <c r="P53" s="54"/>
      <c r="Q53" s="47"/>
      <c r="R53" s="48"/>
      <c r="S53" s="56"/>
      <c r="T53" s="165"/>
      <c r="U53" s="48"/>
      <c r="V53" s="56">
        <v>4</v>
      </c>
      <c r="W53"/>
      <c r="X53"/>
      <c r="Y53"/>
    </row>
    <row r="54" spans="1:25" ht="15" customHeight="1" thickBot="1" x14ac:dyDescent="0.3">
      <c r="A54" s="114" t="s">
        <v>161</v>
      </c>
      <c r="B54" s="69" t="s">
        <v>163</v>
      </c>
      <c r="C54" s="70">
        <v>5</v>
      </c>
      <c r="D54" s="78"/>
      <c r="E54" s="71"/>
      <c r="F54" s="72"/>
      <c r="G54" s="49">
        <v>4</v>
      </c>
      <c r="H54" s="89">
        <f t="shared" si="19"/>
        <v>120</v>
      </c>
      <c r="I54" s="62">
        <f t="shared" si="20"/>
        <v>60</v>
      </c>
      <c r="J54" s="79">
        <v>30</v>
      </c>
      <c r="K54" s="80"/>
      <c r="L54" s="80">
        <v>30</v>
      </c>
      <c r="M54" s="64">
        <f t="shared" si="21"/>
        <v>60</v>
      </c>
      <c r="N54" s="73"/>
      <c r="O54" s="58"/>
      <c r="P54" s="74"/>
      <c r="Q54" s="73"/>
      <c r="R54" s="58"/>
      <c r="S54" s="74"/>
      <c r="T54" s="73">
        <v>4</v>
      </c>
      <c r="U54" s="58"/>
      <c r="V54" s="75"/>
      <c r="W54" s="363"/>
      <c r="X54" s="363"/>
      <c r="Y54" s="363"/>
    </row>
    <row r="55" spans="1:25" ht="15" customHeight="1" thickBot="1" x14ac:dyDescent="0.3">
      <c r="A55" s="114" t="s">
        <v>170</v>
      </c>
      <c r="B55" s="69" t="s">
        <v>156</v>
      </c>
      <c r="C55" s="70">
        <v>5</v>
      </c>
      <c r="D55" s="78"/>
      <c r="E55" s="71"/>
      <c r="F55" s="72"/>
      <c r="G55" s="49">
        <v>4</v>
      </c>
      <c r="H55" s="89">
        <f t="shared" si="19"/>
        <v>120</v>
      </c>
      <c r="I55" s="62">
        <f t="shared" si="20"/>
        <v>60</v>
      </c>
      <c r="J55" s="79">
        <v>30</v>
      </c>
      <c r="K55" s="80"/>
      <c r="L55" s="80">
        <v>30</v>
      </c>
      <c r="M55" s="64">
        <f>H55-I55</f>
        <v>60</v>
      </c>
      <c r="N55" s="73"/>
      <c r="O55" s="58"/>
      <c r="P55" s="74"/>
      <c r="Q55" s="73"/>
      <c r="R55" s="58"/>
      <c r="S55" s="74"/>
      <c r="T55" s="73">
        <v>4</v>
      </c>
      <c r="U55" s="58"/>
      <c r="V55" s="75"/>
    </row>
    <row r="56" spans="1:25" ht="15" customHeight="1" thickBot="1" x14ac:dyDescent="0.3">
      <c r="A56" s="114" t="s">
        <v>238</v>
      </c>
      <c r="B56" s="69" t="s">
        <v>160</v>
      </c>
      <c r="C56" s="70"/>
      <c r="D56" s="78" t="s">
        <v>23</v>
      </c>
      <c r="E56" s="71"/>
      <c r="F56" s="72"/>
      <c r="G56" s="49">
        <v>3</v>
      </c>
      <c r="H56" s="89">
        <f t="shared" si="19"/>
        <v>90</v>
      </c>
      <c r="I56" s="62">
        <f t="shared" si="20"/>
        <v>36</v>
      </c>
      <c r="J56" s="79">
        <v>18</v>
      </c>
      <c r="K56" s="80"/>
      <c r="L56" s="80">
        <v>18</v>
      </c>
      <c r="M56" s="64">
        <f t="shared" ref="M56" si="22">H56-I56</f>
        <v>54</v>
      </c>
      <c r="N56" s="73"/>
      <c r="O56" s="58"/>
      <c r="P56" s="74"/>
      <c r="Q56" s="73"/>
      <c r="R56" s="58">
        <v>4</v>
      </c>
      <c r="S56" s="74"/>
      <c r="T56" s="73"/>
      <c r="U56" s="58"/>
      <c r="V56" s="75"/>
      <c r="W56" s="363"/>
      <c r="X56" s="363"/>
      <c r="Y56" s="363"/>
    </row>
    <row r="57" spans="1:25" s="224" customFormat="1" ht="15" customHeight="1" thickBot="1" x14ac:dyDescent="0.3">
      <c r="A57" s="114" t="s">
        <v>239</v>
      </c>
      <c r="B57" s="412" t="s">
        <v>256</v>
      </c>
      <c r="C57" s="70"/>
      <c r="D57" s="78"/>
      <c r="E57" s="71"/>
      <c r="F57" s="72"/>
      <c r="G57" s="408">
        <v>4</v>
      </c>
      <c r="H57" s="446">
        <f t="shared" si="19"/>
        <v>120</v>
      </c>
      <c r="I57" s="62"/>
      <c r="J57" s="79"/>
      <c r="K57" s="80"/>
      <c r="L57" s="80"/>
      <c r="M57" s="64"/>
      <c r="N57" s="73"/>
      <c r="O57" s="58"/>
      <c r="P57" s="74"/>
      <c r="Q57" s="73"/>
      <c r="R57" s="58"/>
      <c r="S57" s="75"/>
      <c r="T57" s="73"/>
      <c r="U57" s="58"/>
      <c r="V57" s="75"/>
    </row>
    <row r="58" spans="1:25" s="224" customFormat="1" ht="15" customHeight="1" thickBot="1" x14ac:dyDescent="0.3">
      <c r="A58" s="114" t="s">
        <v>240</v>
      </c>
      <c r="B58" s="69" t="s">
        <v>55</v>
      </c>
      <c r="C58" s="70" t="s">
        <v>22</v>
      </c>
      <c r="D58" s="78"/>
      <c r="E58" s="71"/>
      <c r="F58" s="115"/>
      <c r="G58" s="49">
        <v>4</v>
      </c>
      <c r="H58" s="89">
        <f t="shared" si="19"/>
        <v>120</v>
      </c>
      <c r="I58" s="62">
        <f t="shared" si="20"/>
        <v>54</v>
      </c>
      <c r="J58" s="79">
        <v>28</v>
      </c>
      <c r="K58" s="80"/>
      <c r="L58" s="80">
        <v>26</v>
      </c>
      <c r="M58" s="64">
        <f>H58-I58</f>
        <v>66</v>
      </c>
      <c r="N58" s="73"/>
      <c r="O58" s="58">
        <v>4</v>
      </c>
      <c r="P58" s="75">
        <v>2</v>
      </c>
      <c r="Q58" s="445"/>
      <c r="R58" s="58"/>
      <c r="S58" s="74"/>
      <c r="T58" s="73"/>
      <c r="U58" s="58"/>
      <c r="V58" s="75"/>
    </row>
    <row r="59" spans="1:25" s="224" customFormat="1" ht="15" customHeight="1" thickBot="1" x14ac:dyDescent="0.3">
      <c r="A59" s="114" t="s">
        <v>241</v>
      </c>
      <c r="B59" s="69" t="s">
        <v>162</v>
      </c>
      <c r="C59" s="70"/>
      <c r="D59" s="78" t="s">
        <v>24</v>
      </c>
      <c r="E59" s="71"/>
      <c r="F59" s="72"/>
      <c r="G59" s="49">
        <v>3</v>
      </c>
      <c r="H59" s="89">
        <f t="shared" si="19"/>
        <v>90</v>
      </c>
      <c r="I59" s="62">
        <f>SUM(J59+K59+L59)</f>
        <v>36</v>
      </c>
      <c r="J59" s="79">
        <v>18</v>
      </c>
      <c r="K59" s="80"/>
      <c r="L59" s="80">
        <v>18</v>
      </c>
      <c r="M59" s="64">
        <f>H59-I59</f>
        <v>54</v>
      </c>
      <c r="N59" s="73"/>
      <c r="O59" s="58"/>
      <c r="P59" s="74"/>
      <c r="Q59" s="73"/>
      <c r="R59" s="58"/>
      <c r="S59" s="75">
        <v>4</v>
      </c>
      <c r="T59" s="73"/>
      <c r="U59" s="58"/>
      <c r="V59" s="75"/>
    </row>
    <row r="60" spans="1:25" ht="15" customHeight="1" thickBot="1" x14ac:dyDescent="0.3">
      <c r="A60" s="769" t="s">
        <v>212</v>
      </c>
      <c r="B60" s="770"/>
      <c r="C60" s="770"/>
      <c r="D60" s="770"/>
      <c r="E60" s="770"/>
      <c r="F60" s="770"/>
      <c r="G60" s="408">
        <f>SUM(G30+G37+G40+G57)</f>
        <v>17.5</v>
      </c>
      <c r="H60" s="427">
        <f>SUM(H30+H37+H40+H57)</f>
        <v>525</v>
      </c>
      <c r="I60" s="81"/>
      <c r="J60" s="81"/>
      <c r="K60" s="81"/>
      <c r="L60" s="81"/>
      <c r="M60" s="418"/>
      <c r="N60" s="130"/>
      <c r="O60" s="130"/>
      <c r="P60" s="347"/>
      <c r="Q60" s="129"/>
      <c r="R60" s="130"/>
      <c r="S60" s="346"/>
      <c r="T60" s="129"/>
      <c r="U60" s="130"/>
      <c r="V60" s="346"/>
      <c r="W60" s="363"/>
      <c r="X60" s="363"/>
      <c r="Y60" s="363"/>
    </row>
    <row r="61" spans="1:25" ht="15" customHeight="1" thickBot="1" x14ac:dyDescent="0.3">
      <c r="A61" s="766" t="s">
        <v>190</v>
      </c>
      <c r="B61" s="767"/>
      <c r="C61" s="767"/>
      <c r="D61" s="767"/>
      <c r="E61" s="767"/>
      <c r="F61" s="767"/>
      <c r="G61" s="49">
        <f>SUM(G22+G23+G24+G25+G31+G32+G33+G34+G35+G36+G38+G39+G41+G42+G45+G46+G47+G48+G51+G52+G53+G54+G55+G56+G58+G59)</f>
        <v>113.5</v>
      </c>
      <c r="H61" s="85">
        <f t="shared" ref="H61:M61" si="23">SUM(H22+H23+H24+H25+H31+H32+H33+H34+H35+H36+H38+H39+H41+H42+H45+H46+H47+H48+H51+H52+H53+H54+H55+H56+H58+H59)</f>
        <v>3405</v>
      </c>
      <c r="I61" s="77">
        <f t="shared" si="23"/>
        <v>1568</v>
      </c>
      <c r="J61" s="77">
        <f t="shared" si="23"/>
        <v>584</v>
      </c>
      <c r="K61" s="77">
        <f t="shared" si="23"/>
        <v>8</v>
      </c>
      <c r="L61" s="77">
        <f t="shared" si="23"/>
        <v>976</v>
      </c>
      <c r="M61" s="87">
        <f t="shared" si="23"/>
        <v>1837</v>
      </c>
      <c r="N61" s="429">
        <f t="shared" ref="N61:V61" si="24">SUM(N22:N59)</f>
        <v>20</v>
      </c>
      <c r="O61" s="86">
        <f t="shared" si="24"/>
        <v>14</v>
      </c>
      <c r="P61" s="86">
        <f t="shared" si="24"/>
        <v>12</v>
      </c>
      <c r="Q61" s="428">
        <f t="shared" si="24"/>
        <v>12</v>
      </c>
      <c r="R61" s="86">
        <f t="shared" si="24"/>
        <v>16</v>
      </c>
      <c r="S61" s="87">
        <f t="shared" si="24"/>
        <v>18</v>
      </c>
      <c r="T61" s="429">
        <f t="shared" si="24"/>
        <v>22</v>
      </c>
      <c r="U61" s="86">
        <f t="shared" si="24"/>
        <v>10</v>
      </c>
      <c r="V61" s="87">
        <f t="shared" si="24"/>
        <v>16</v>
      </c>
    </row>
    <row r="62" spans="1:25" ht="15" customHeight="1" thickBot="1" x14ac:dyDescent="0.3">
      <c r="A62" s="766" t="s">
        <v>191</v>
      </c>
      <c r="B62" s="767"/>
      <c r="C62" s="767"/>
      <c r="D62" s="767"/>
      <c r="E62" s="767"/>
      <c r="F62" s="767"/>
      <c r="G62" s="49">
        <f>SUM(G60:G61)</f>
        <v>131</v>
      </c>
      <c r="H62" s="414">
        <f>SUM(H60:H61)</f>
        <v>3930</v>
      </c>
      <c r="I62" s="358"/>
      <c r="J62" s="358"/>
      <c r="K62" s="358"/>
      <c r="L62" s="358"/>
      <c r="M62" s="359"/>
      <c r="N62" s="130"/>
      <c r="O62" s="130"/>
      <c r="P62" s="347"/>
      <c r="Q62" s="129"/>
      <c r="R62" s="130"/>
      <c r="S62" s="346"/>
      <c r="T62" s="129"/>
      <c r="U62" s="130"/>
      <c r="V62" s="346"/>
    </row>
    <row r="63" spans="1:25" s="363" customFormat="1" ht="15" customHeight="1" thickBot="1" x14ac:dyDescent="0.3">
      <c r="A63" s="834" t="s">
        <v>61</v>
      </c>
      <c r="B63" s="835"/>
      <c r="C63" s="835"/>
      <c r="D63" s="835"/>
      <c r="E63" s="835"/>
      <c r="F63" s="835"/>
      <c r="G63" s="835"/>
      <c r="H63" s="835"/>
      <c r="I63" s="835"/>
      <c r="J63" s="835"/>
      <c r="K63" s="835"/>
      <c r="L63" s="835"/>
      <c r="M63" s="835"/>
      <c r="N63" s="835"/>
      <c r="O63" s="835"/>
      <c r="P63" s="835"/>
      <c r="Q63" s="835"/>
      <c r="R63" s="835"/>
      <c r="S63" s="835"/>
      <c r="T63" s="835"/>
      <c r="U63" s="835"/>
      <c r="V63" s="836"/>
    </row>
    <row r="64" spans="1:25" s="363" customFormat="1" ht="15" customHeight="1" thickBot="1" x14ac:dyDescent="0.3">
      <c r="A64" s="131" t="s">
        <v>62</v>
      </c>
      <c r="B64" s="424" t="s">
        <v>209</v>
      </c>
      <c r="C64" s="94"/>
      <c r="D64" s="95"/>
      <c r="E64" s="95"/>
      <c r="F64" s="132"/>
      <c r="G64" s="423">
        <v>4.5</v>
      </c>
      <c r="H64" s="409">
        <f>G64*30</f>
        <v>135</v>
      </c>
      <c r="I64" s="62"/>
      <c r="J64" s="79"/>
      <c r="K64" s="80"/>
      <c r="L64" s="80"/>
      <c r="M64" s="133"/>
      <c r="N64" s="134"/>
      <c r="O64" s="135"/>
      <c r="P64" s="136"/>
      <c r="Q64" s="137"/>
      <c r="R64" s="135"/>
      <c r="S64" s="138"/>
      <c r="T64" s="137"/>
      <c r="U64" s="135"/>
      <c r="V64" s="139"/>
      <c r="W64"/>
      <c r="X64"/>
      <c r="Y64"/>
    </row>
    <row r="65" spans="1:25" ht="15" customHeight="1" thickBot="1" x14ac:dyDescent="0.3">
      <c r="A65" s="131" t="s">
        <v>63</v>
      </c>
      <c r="B65" s="69" t="s">
        <v>242</v>
      </c>
      <c r="C65" s="70"/>
      <c r="D65" s="71" t="s">
        <v>22</v>
      </c>
      <c r="E65" s="71"/>
      <c r="F65" s="140"/>
      <c r="G65" s="49">
        <v>4.5</v>
      </c>
      <c r="H65" s="61">
        <f>G65*30</f>
        <v>135</v>
      </c>
      <c r="I65" s="62">
        <f t="shared" ref="I65:I66" si="25">SUM(J65+K65+L65)</f>
        <v>90</v>
      </c>
      <c r="J65" s="79"/>
      <c r="K65" s="80"/>
      <c r="L65" s="80">
        <v>90</v>
      </c>
      <c r="M65" s="133">
        <f>H65-I65</f>
        <v>45</v>
      </c>
      <c r="N65" s="141"/>
      <c r="O65" s="142"/>
      <c r="P65" s="143"/>
      <c r="Q65" s="144"/>
      <c r="R65" s="142"/>
      <c r="S65" s="145"/>
      <c r="T65" s="144"/>
      <c r="U65" s="142"/>
      <c r="V65" s="145"/>
    </row>
    <row r="66" spans="1:25" s="363" customFormat="1" ht="15" customHeight="1" thickBot="1" x14ac:dyDescent="0.3">
      <c r="A66" s="131" t="s">
        <v>65</v>
      </c>
      <c r="B66" s="116" t="s">
        <v>64</v>
      </c>
      <c r="C66" s="117"/>
      <c r="D66" s="71" t="s">
        <v>24</v>
      </c>
      <c r="E66" s="71"/>
      <c r="F66" s="140"/>
      <c r="G66" s="49">
        <v>4.5</v>
      </c>
      <c r="H66" s="61">
        <f>G66*30</f>
        <v>135</v>
      </c>
      <c r="I66" s="62">
        <f t="shared" si="25"/>
        <v>90</v>
      </c>
      <c r="J66" s="79"/>
      <c r="K66" s="80"/>
      <c r="L66" s="80">
        <v>90</v>
      </c>
      <c r="M66" s="133">
        <f>H66-I66</f>
        <v>45</v>
      </c>
      <c r="N66" s="146"/>
      <c r="O66" s="147"/>
      <c r="P66" s="148"/>
      <c r="Q66" s="149"/>
      <c r="R66" s="147"/>
      <c r="S66" s="150"/>
      <c r="T66" s="149"/>
      <c r="U66" s="147"/>
      <c r="V66" s="150"/>
      <c r="W66"/>
      <c r="X66"/>
      <c r="Y66"/>
    </row>
    <row r="67" spans="1:25" s="363" customFormat="1" ht="15" customHeight="1" thickBot="1" x14ac:dyDescent="0.3">
      <c r="A67" s="151" t="s">
        <v>67</v>
      </c>
      <c r="B67" s="116" t="s">
        <v>68</v>
      </c>
      <c r="C67" s="117"/>
      <c r="D67" s="118" t="s">
        <v>26</v>
      </c>
      <c r="E67" s="118"/>
      <c r="F67" s="152"/>
      <c r="G67" s="84">
        <v>6.5</v>
      </c>
      <c r="H67" s="57">
        <f>G67*30</f>
        <v>195</v>
      </c>
      <c r="I67" s="62">
        <f t="shared" ref="I67" si="26">SUM(J67+K67+L67)</f>
        <v>130</v>
      </c>
      <c r="J67" s="96"/>
      <c r="K67" s="97"/>
      <c r="L67" s="97">
        <v>130</v>
      </c>
      <c r="M67" s="153">
        <f>H67-I67</f>
        <v>65</v>
      </c>
      <c r="N67" s="154"/>
      <c r="O67" s="155"/>
      <c r="P67" s="156"/>
      <c r="Q67" s="157"/>
      <c r="R67" s="155"/>
      <c r="S67" s="158"/>
      <c r="T67" s="159"/>
      <c r="U67" s="155"/>
      <c r="V67" s="158"/>
    </row>
    <row r="68" spans="1:25" ht="15" customHeight="1" thickBot="1" x14ac:dyDescent="0.3">
      <c r="A68" s="778" t="s">
        <v>213</v>
      </c>
      <c r="B68" s="779"/>
      <c r="C68" s="779"/>
      <c r="D68" s="779"/>
      <c r="E68" s="779"/>
      <c r="F68" s="779"/>
      <c r="G68" s="426">
        <f>SUM(G64)</f>
        <v>4.5</v>
      </c>
      <c r="H68" s="427">
        <f>SUM(H64)</f>
        <v>135</v>
      </c>
      <c r="I68" s="81"/>
      <c r="J68" s="81"/>
      <c r="K68" s="81"/>
      <c r="L68" s="81"/>
      <c r="M68" s="416"/>
      <c r="N68" s="417"/>
      <c r="O68" s="81"/>
      <c r="P68" s="416"/>
      <c r="Q68" s="417"/>
      <c r="R68" s="81"/>
      <c r="S68" s="418"/>
      <c r="T68" s="415"/>
      <c r="U68" s="81"/>
      <c r="V68" s="418"/>
      <c r="W68" s="363"/>
      <c r="X68" s="363"/>
      <c r="Y68" s="363"/>
    </row>
    <row r="69" spans="1:25" s="363" customFormat="1" ht="15" customHeight="1" thickBot="1" x14ac:dyDescent="0.3">
      <c r="A69" s="776" t="s">
        <v>188</v>
      </c>
      <c r="B69" s="777"/>
      <c r="C69" s="777"/>
      <c r="D69" s="777"/>
      <c r="E69" s="777"/>
      <c r="F69" s="777"/>
      <c r="G69" s="160">
        <f t="shared" ref="G69:M69" si="27">SUM(G65,G66,G67)</f>
        <v>15.5</v>
      </c>
      <c r="H69" s="85">
        <f t="shared" si="27"/>
        <v>465</v>
      </c>
      <c r="I69" s="77">
        <f t="shared" si="27"/>
        <v>310</v>
      </c>
      <c r="J69" s="77">
        <f t="shared" si="27"/>
        <v>0</v>
      </c>
      <c r="K69" s="77">
        <f t="shared" si="27"/>
        <v>0</v>
      </c>
      <c r="L69" s="77">
        <f t="shared" si="27"/>
        <v>310</v>
      </c>
      <c r="M69" s="86">
        <f t="shared" si="27"/>
        <v>155</v>
      </c>
      <c r="N69" s="85">
        <f t="shared" ref="N69:V69" si="28">SUM(N64:N67)</f>
        <v>0</v>
      </c>
      <c r="O69" s="77">
        <f t="shared" si="28"/>
        <v>0</v>
      </c>
      <c r="P69" s="86">
        <f t="shared" si="28"/>
        <v>0</v>
      </c>
      <c r="Q69" s="85">
        <f t="shared" si="28"/>
        <v>0</v>
      </c>
      <c r="R69" s="77">
        <f t="shared" si="28"/>
        <v>0</v>
      </c>
      <c r="S69" s="87">
        <f t="shared" si="28"/>
        <v>0</v>
      </c>
      <c r="T69" s="88">
        <f t="shared" si="28"/>
        <v>0</v>
      </c>
      <c r="U69" s="77">
        <f t="shared" si="28"/>
        <v>0</v>
      </c>
      <c r="V69" s="87">
        <f t="shared" si="28"/>
        <v>0</v>
      </c>
      <c r="W69"/>
      <c r="X69"/>
      <c r="Y69"/>
    </row>
    <row r="70" spans="1:25" s="363" customFormat="1" ht="15" customHeight="1" thickBot="1" x14ac:dyDescent="0.3">
      <c r="A70" s="776" t="s">
        <v>189</v>
      </c>
      <c r="B70" s="777"/>
      <c r="C70" s="777"/>
      <c r="D70" s="777"/>
      <c r="E70" s="777"/>
      <c r="F70" s="777"/>
      <c r="G70" s="160">
        <f>SUM(G68:G69)</f>
        <v>20</v>
      </c>
      <c r="H70" s="425">
        <f>SUM(H68:H69)</f>
        <v>600</v>
      </c>
      <c r="I70" s="358"/>
      <c r="J70" s="358"/>
      <c r="K70" s="358"/>
      <c r="L70" s="358"/>
      <c r="M70" s="420"/>
      <c r="N70" s="357"/>
      <c r="O70" s="358"/>
      <c r="P70" s="420"/>
      <c r="Q70" s="357"/>
      <c r="R70" s="358"/>
      <c r="S70" s="359"/>
      <c r="T70" s="419"/>
      <c r="U70" s="358"/>
      <c r="V70" s="359"/>
    </row>
    <row r="71" spans="1:25" ht="15" customHeight="1" thickBot="1" x14ac:dyDescent="0.3">
      <c r="A71" s="780" t="s">
        <v>149</v>
      </c>
      <c r="B71" s="781"/>
      <c r="C71" s="781"/>
      <c r="D71" s="781"/>
      <c r="E71" s="781"/>
      <c r="F71" s="781"/>
      <c r="G71" s="781"/>
      <c r="H71" s="781"/>
      <c r="I71" s="781"/>
      <c r="J71" s="781"/>
      <c r="K71" s="781"/>
      <c r="L71" s="781"/>
      <c r="M71" s="781"/>
      <c r="N71" s="781"/>
      <c r="O71" s="781"/>
      <c r="P71" s="781"/>
      <c r="Q71" s="781"/>
      <c r="R71" s="781"/>
      <c r="S71" s="781"/>
      <c r="T71" s="781"/>
      <c r="U71" s="781"/>
      <c r="V71" s="782"/>
      <c r="W71" s="363"/>
      <c r="X71" s="363"/>
      <c r="Y71" s="363"/>
    </row>
    <row r="72" spans="1:25" ht="15" customHeight="1" thickBot="1" x14ac:dyDescent="0.3">
      <c r="A72" s="114" t="s">
        <v>69</v>
      </c>
      <c r="B72" s="161" t="s">
        <v>150</v>
      </c>
      <c r="C72" s="403" t="s">
        <v>26</v>
      </c>
      <c r="D72" s="162"/>
      <c r="E72" s="162"/>
      <c r="F72" s="163"/>
      <c r="G72" s="49">
        <v>3</v>
      </c>
      <c r="H72" s="61">
        <f>G72*30</f>
        <v>90</v>
      </c>
      <c r="I72" s="62">
        <f>SUM(J72+K72+L72)</f>
        <v>0</v>
      </c>
      <c r="J72" s="79"/>
      <c r="K72" s="80"/>
      <c r="L72" s="80"/>
      <c r="M72" s="133">
        <f>H72-I72</f>
        <v>90</v>
      </c>
      <c r="N72" s="52"/>
      <c r="O72" s="53"/>
      <c r="P72" s="164"/>
      <c r="Q72" s="165"/>
      <c r="R72" s="53"/>
      <c r="S72" s="54"/>
      <c r="T72" s="52"/>
      <c r="U72" s="53"/>
      <c r="V72" s="164"/>
    </row>
    <row r="73" spans="1:25" ht="15" customHeight="1" thickBot="1" x14ac:dyDescent="0.3">
      <c r="A73" s="776" t="s">
        <v>70</v>
      </c>
      <c r="B73" s="777"/>
      <c r="C73" s="777"/>
      <c r="D73" s="777"/>
      <c r="E73" s="777"/>
      <c r="F73" s="777"/>
      <c r="G73" s="84">
        <f t="shared" ref="G73:V73" si="29">SUM(G72:G72)</f>
        <v>3</v>
      </c>
      <c r="H73" s="166">
        <f t="shared" si="29"/>
        <v>90</v>
      </c>
      <c r="I73" s="167">
        <f t="shared" si="29"/>
        <v>0</v>
      </c>
      <c r="J73" s="167">
        <f t="shared" si="29"/>
        <v>0</v>
      </c>
      <c r="K73" s="167">
        <f t="shared" si="29"/>
        <v>0</v>
      </c>
      <c r="L73" s="167">
        <f t="shared" si="29"/>
        <v>0</v>
      </c>
      <c r="M73" s="168">
        <f t="shared" si="29"/>
        <v>90</v>
      </c>
      <c r="N73" s="166">
        <f t="shared" si="29"/>
        <v>0</v>
      </c>
      <c r="O73" s="169">
        <f t="shared" si="29"/>
        <v>0</v>
      </c>
      <c r="P73" s="170">
        <f t="shared" si="29"/>
        <v>0</v>
      </c>
      <c r="Q73" s="169">
        <f t="shared" si="29"/>
        <v>0</v>
      </c>
      <c r="R73" s="169">
        <f t="shared" si="29"/>
        <v>0</v>
      </c>
      <c r="S73" s="171">
        <f t="shared" si="29"/>
        <v>0</v>
      </c>
      <c r="T73" s="166">
        <f t="shared" si="29"/>
        <v>0</v>
      </c>
      <c r="U73" s="169">
        <f t="shared" si="29"/>
        <v>0</v>
      </c>
      <c r="V73" s="170">
        <f t="shared" si="29"/>
        <v>0</v>
      </c>
      <c r="W73" s="363"/>
      <c r="X73" s="363"/>
      <c r="Y73" s="363"/>
    </row>
    <row r="74" spans="1:25" ht="15" customHeight="1" thickBot="1" x14ac:dyDescent="0.3">
      <c r="A74" s="772" t="s">
        <v>214</v>
      </c>
      <c r="B74" s="773"/>
      <c r="C74" s="773"/>
      <c r="D74" s="773"/>
      <c r="E74" s="773"/>
      <c r="F74" s="773"/>
      <c r="G74" s="549">
        <f>SUM(G18,G60,G68)</f>
        <v>45</v>
      </c>
      <c r="H74" s="550">
        <f>SUM(H18,H60,H68)</f>
        <v>1350</v>
      </c>
      <c r="I74" s="432"/>
      <c r="J74" s="432"/>
      <c r="K74" s="432"/>
      <c r="L74" s="432"/>
      <c r="M74" s="433"/>
      <c r="N74" s="173"/>
      <c r="O74" s="174"/>
      <c r="P74" s="175"/>
      <c r="Q74" s="173"/>
      <c r="R74" s="174"/>
      <c r="S74" s="176"/>
      <c r="T74" s="173"/>
      <c r="U74" s="174"/>
      <c r="V74" s="176"/>
      <c r="W74" s="363"/>
      <c r="X74" s="363"/>
      <c r="Y74" s="363"/>
    </row>
    <row r="75" spans="1:25" ht="15" customHeight="1" thickBot="1" x14ac:dyDescent="0.3">
      <c r="A75" s="774" t="s">
        <v>192</v>
      </c>
      <c r="B75" s="775"/>
      <c r="C75" s="775"/>
      <c r="D75" s="775"/>
      <c r="E75" s="775"/>
      <c r="F75" s="775"/>
      <c r="G75" s="172">
        <f t="shared" ref="G75:V75" si="30">SUM(G19,G61,G69,G73)</f>
        <v>135</v>
      </c>
      <c r="H75" s="173">
        <f t="shared" si="30"/>
        <v>4050</v>
      </c>
      <c r="I75" s="174">
        <f t="shared" si="30"/>
        <v>1914</v>
      </c>
      <c r="J75" s="174">
        <f t="shared" si="30"/>
        <v>602</v>
      </c>
      <c r="K75" s="174">
        <f t="shared" si="30"/>
        <v>8</v>
      </c>
      <c r="L75" s="174">
        <f t="shared" si="30"/>
        <v>1304</v>
      </c>
      <c r="M75" s="176">
        <f t="shared" si="30"/>
        <v>2136</v>
      </c>
      <c r="N75" s="173">
        <f t="shared" si="30"/>
        <v>20</v>
      </c>
      <c r="O75" s="431">
        <f t="shared" si="30"/>
        <v>14</v>
      </c>
      <c r="P75" s="437">
        <f t="shared" si="30"/>
        <v>16</v>
      </c>
      <c r="Q75" s="173">
        <f t="shared" si="30"/>
        <v>12</v>
      </c>
      <c r="R75" s="431">
        <f t="shared" si="30"/>
        <v>16</v>
      </c>
      <c r="S75" s="436">
        <f t="shared" si="30"/>
        <v>18</v>
      </c>
      <c r="T75" s="431">
        <f t="shared" si="30"/>
        <v>22</v>
      </c>
      <c r="U75" s="431">
        <f t="shared" si="30"/>
        <v>10</v>
      </c>
      <c r="V75" s="436">
        <f t="shared" si="30"/>
        <v>16</v>
      </c>
    </row>
    <row r="76" spans="1:25" ht="15" customHeight="1" thickBot="1" x14ac:dyDescent="0.3">
      <c r="A76" s="774" t="s">
        <v>193</v>
      </c>
      <c r="B76" s="775"/>
      <c r="C76" s="775"/>
      <c r="D76" s="775"/>
      <c r="E76" s="775"/>
      <c r="F76" s="775"/>
      <c r="G76" s="172">
        <f>SUM(G74:G75)</f>
        <v>180</v>
      </c>
      <c r="H76" s="430">
        <f>SUM(H74:H75)</f>
        <v>5400</v>
      </c>
      <c r="I76" s="434"/>
      <c r="J76" s="434"/>
      <c r="K76" s="434"/>
      <c r="L76" s="434"/>
      <c r="M76" s="435"/>
      <c r="N76" s="173"/>
      <c r="O76" s="174"/>
      <c r="P76" s="175"/>
      <c r="Q76" s="173"/>
      <c r="R76" s="174"/>
      <c r="S76" s="176"/>
      <c r="T76" s="173"/>
      <c r="U76" s="174"/>
      <c r="V76" s="176"/>
    </row>
    <row r="77" spans="1:25" ht="15" customHeight="1" thickBot="1" x14ac:dyDescent="0.3">
      <c r="A77" s="851" t="s">
        <v>71</v>
      </c>
      <c r="B77" s="852"/>
      <c r="C77" s="852"/>
      <c r="D77" s="852"/>
      <c r="E77" s="852"/>
      <c r="F77" s="852"/>
      <c r="G77" s="852"/>
      <c r="H77" s="852"/>
      <c r="I77" s="852"/>
      <c r="J77" s="852"/>
      <c r="K77" s="852"/>
      <c r="L77" s="852"/>
      <c r="M77" s="852"/>
      <c r="N77" s="852"/>
      <c r="O77" s="852"/>
      <c r="P77" s="852"/>
      <c r="Q77" s="852"/>
      <c r="R77" s="852"/>
      <c r="S77" s="852"/>
      <c r="T77" s="852"/>
      <c r="U77" s="852"/>
      <c r="V77" s="853"/>
    </row>
    <row r="78" spans="1:25" ht="15" customHeight="1" thickBot="1" x14ac:dyDescent="0.3">
      <c r="A78" s="854" t="s">
        <v>72</v>
      </c>
      <c r="B78" s="855"/>
      <c r="C78" s="855"/>
      <c r="D78" s="855"/>
      <c r="E78" s="855"/>
      <c r="F78" s="855"/>
      <c r="G78" s="855"/>
      <c r="H78" s="855"/>
      <c r="I78" s="855"/>
      <c r="J78" s="855"/>
      <c r="K78" s="855"/>
      <c r="L78" s="855"/>
      <c r="M78" s="855"/>
      <c r="N78" s="855"/>
      <c r="O78" s="855"/>
      <c r="P78" s="855"/>
      <c r="Q78" s="855"/>
      <c r="R78" s="855"/>
      <c r="S78" s="855"/>
      <c r="T78" s="855"/>
      <c r="U78" s="855"/>
      <c r="V78" s="856"/>
    </row>
    <row r="79" spans="1:25" s="363" customFormat="1" ht="15" customHeight="1" thickBot="1" x14ac:dyDescent="0.3">
      <c r="A79" s="657" t="s">
        <v>73</v>
      </c>
      <c r="B79" s="548" t="s">
        <v>258</v>
      </c>
      <c r="C79" s="661"/>
      <c r="D79" s="665">
        <v>1</v>
      </c>
      <c r="E79" s="665"/>
      <c r="F79" s="669"/>
      <c r="G79" s="673">
        <v>3</v>
      </c>
      <c r="H79" s="348">
        <f>G79*30</f>
        <v>90</v>
      </c>
      <c r="I79" s="349">
        <f t="shared" ref="I79:I93" si="31">SUM(J79+K79+L79)</f>
        <v>45</v>
      </c>
      <c r="J79" s="350"/>
      <c r="K79" s="350"/>
      <c r="L79" s="350">
        <v>45</v>
      </c>
      <c r="M79" s="351">
        <f t="shared" ref="M79:M82" si="32">H79-I79</f>
        <v>45</v>
      </c>
      <c r="N79" s="676">
        <v>3</v>
      </c>
      <c r="O79" s="680"/>
      <c r="P79" s="684"/>
      <c r="Q79" s="688"/>
      <c r="R79" s="680"/>
      <c r="S79" s="692"/>
      <c r="T79" s="688"/>
      <c r="U79" s="680"/>
      <c r="V79" s="692"/>
      <c r="W79"/>
      <c r="X79"/>
      <c r="Y79"/>
    </row>
    <row r="80" spans="1:25" s="224" customFormat="1" ht="15" customHeight="1" thickBot="1" x14ac:dyDescent="0.3">
      <c r="A80" s="659"/>
      <c r="B80" s="548" t="s">
        <v>259</v>
      </c>
      <c r="C80" s="663"/>
      <c r="D80" s="667"/>
      <c r="E80" s="667"/>
      <c r="F80" s="671"/>
      <c r="G80" s="674"/>
      <c r="H80" s="186">
        <f>G79*30</f>
        <v>90</v>
      </c>
      <c r="I80" s="26">
        <f t="shared" si="31"/>
        <v>45</v>
      </c>
      <c r="J80" s="526">
        <v>30</v>
      </c>
      <c r="K80" s="526">
        <v>15</v>
      </c>
      <c r="L80" s="526"/>
      <c r="M80" s="187">
        <f t="shared" si="32"/>
        <v>45</v>
      </c>
      <c r="N80" s="678"/>
      <c r="O80" s="682"/>
      <c r="P80" s="686"/>
      <c r="Q80" s="690"/>
      <c r="R80" s="682"/>
      <c r="S80" s="694"/>
      <c r="T80" s="690"/>
      <c r="U80" s="682"/>
      <c r="V80" s="694"/>
      <c r="W80"/>
      <c r="X80"/>
      <c r="Y80"/>
    </row>
    <row r="81" spans="1:25" s="224" customFormat="1" ht="15" customHeight="1" thickBot="1" x14ac:dyDescent="0.3">
      <c r="A81" s="857"/>
      <c r="B81" s="548" t="s">
        <v>260</v>
      </c>
      <c r="C81" s="858"/>
      <c r="D81" s="859"/>
      <c r="E81" s="859"/>
      <c r="F81" s="860"/>
      <c r="G81" s="674"/>
      <c r="H81" s="186">
        <f>G79*30</f>
        <v>90</v>
      </c>
      <c r="I81" s="26">
        <f t="shared" si="31"/>
        <v>45</v>
      </c>
      <c r="J81" s="526">
        <v>15</v>
      </c>
      <c r="K81" s="526"/>
      <c r="L81" s="526">
        <v>30</v>
      </c>
      <c r="M81" s="187">
        <f t="shared" si="32"/>
        <v>45</v>
      </c>
      <c r="N81" s="861"/>
      <c r="O81" s="862"/>
      <c r="P81" s="863"/>
      <c r="Q81" s="864"/>
      <c r="R81" s="862"/>
      <c r="S81" s="865"/>
      <c r="T81" s="864"/>
      <c r="U81" s="862"/>
      <c r="V81" s="865"/>
      <c r="W81"/>
      <c r="X81"/>
      <c r="Y81"/>
    </row>
    <row r="82" spans="1:25" s="224" customFormat="1" ht="15" customHeight="1" thickBot="1" x14ac:dyDescent="0.3">
      <c r="A82" s="857"/>
      <c r="B82" s="548" t="s">
        <v>261</v>
      </c>
      <c r="C82" s="858"/>
      <c r="D82" s="859"/>
      <c r="E82" s="859"/>
      <c r="F82" s="860"/>
      <c r="G82" s="674"/>
      <c r="H82" s="186">
        <f>G79*30</f>
        <v>90</v>
      </c>
      <c r="I82" s="26">
        <f t="shared" si="31"/>
        <v>45</v>
      </c>
      <c r="J82" s="526">
        <v>15</v>
      </c>
      <c r="K82" s="526"/>
      <c r="L82" s="526">
        <v>30</v>
      </c>
      <c r="M82" s="187">
        <f t="shared" si="32"/>
        <v>45</v>
      </c>
      <c r="N82" s="861"/>
      <c r="O82" s="862"/>
      <c r="P82" s="863"/>
      <c r="Q82" s="864"/>
      <c r="R82" s="862"/>
      <c r="S82" s="865"/>
      <c r="T82" s="864"/>
      <c r="U82" s="862"/>
      <c r="V82" s="865"/>
      <c r="W82"/>
      <c r="X82"/>
      <c r="Y82"/>
    </row>
    <row r="83" spans="1:25" ht="15" customHeight="1" thickBot="1" x14ac:dyDescent="0.3">
      <c r="A83" s="660"/>
      <c r="B83" s="548" t="s">
        <v>169</v>
      </c>
      <c r="C83" s="664"/>
      <c r="D83" s="668"/>
      <c r="E83" s="668"/>
      <c r="F83" s="672"/>
      <c r="G83" s="675"/>
      <c r="H83" s="352">
        <f>G79*30</f>
        <v>90</v>
      </c>
      <c r="I83" s="353">
        <f t="shared" si="31"/>
        <v>0</v>
      </c>
      <c r="J83" s="527"/>
      <c r="K83" s="527"/>
      <c r="L83" s="527"/>
      <c r="M83" s="354"/>
      <c r="N83" s="679"/>
      <c r="O83" s="683"/>
      <c r="P83" s="687"/>
      <c r="Q83" s="691"/>
      <c r="R83" s="683"/>
      <c r="S83" s="695"/>
      <c r="T83" s="691"/>
      <c r="U83" s="683"/>
      <c r="V83" s="695"/>
    </row>
    <row r="84" spans="1:25" ht="15" customHeight="1" thickBot="1" x14ac:dyDescent="0.3">
      <c r="A84" s="657" t="s">
        <v>74</v>
      </c>
      <c r="B84" s="548" t="s">
        <v>258</v>
      </c>
      <c r="C84" s="661"/>
      <c r="D84" s="665" t="s">
        <v>21</v>
      </c>
      <c r="E84" s="665"/>
      <c r="F84" s="669"/>
      <c r="G84" s="673">
        <v>3</v>
      </c>
      <c r="H84" s="348">
        <f>G84*30</f>
        <v>90</v>
      </c>
      <c r="I84" s="349">
        <f t="shared" si="31"/>
        <v>36</v>
      </c>
      <c r="J84" s="350"/>
      <c r="K84" s="350"/>
      <c r="L84" s="350">
        <v>36</v>
      </c>
      <c r="M84" s="351">
        <f t="shared" ref="M84:M87" si="33">H84-I84</f>
        <v>54</v>
      </c>
      <c r="N84" s="676"/>
      <c r="O84" s="680">
        <v>4</v>
      </c>
      <c r="P84" s="684"/>
      <c r="Q84" s="688"/>
      <c r="R84" s="680"/>
      <c r="S84" s="692"/>
      <c r="T84" s="688"/>
      <c r="U84" s="680"/>
      <c r="V84" s="692"/>
    </row>
    <row r="85" spans="1:25" ht="15" customHeight="1" thickBot="1" x14ac:dyDescent="0.3">
      <c r="A85" s="658"/>
      <c r="B85" s="548" t="s">
        <v>262</v>
      </c>
      <c r="C85" s="662"/>
      <c r="D85" s="666"/>
      <c r="E85" s="666"/>
      <c r="F85" s="670"/>
      <c r="G85" s="674"/>
      <c r="H85" s="186">
        <f>G84*30</f>
        <v>90</v>
      </c>
      <c r="I85" s="26">
        <f t="shared" si="31"/>
        <v>36</v>
      </c>
      <c r="J85" s="526">
        <v>18</v>
      </c>
      <c r="K85" s="526"/>
      <c r="L85" s="526">
        <v>18</v>
      </c>
      <c r="M85" s="187">
        <f t="shared" si="33"/>
        <v>54</v>
      </c>
      <c r="N85" s="677"/>
      <c r="O85" s="681"/>
      <c r="P85" s="685"/>
      <c r="Q85" s="689"/>
      <c r="R85" s="681"/>
      <c r="S85" s="693"/>
      <c r="T85" s="689"/>
      <c r="U85" s="681"/>
      <c r="V85" s="693"/>
    </row>
    <row r="86" spans="1:25" ht="15" customHeight="1" thickBot="1" x14ac:dyDescent="0.3">
      <c r="A86" s="658"/>
      <c r="B86" s="548" t="s">
        <v>263</v>
      </c>
      <c r="C86" s="662"/>
      <c r="D86" s="666"/>
      <c r="E86" s="666"/>
      <c r="F86" s="670"/>
      <c r="G86" s="674"/>
      <c r="H86" s="186">
        <f>G84*30</f>
        <v>90</v>
      </c>
      <c r="I86" s="26">
        <f t="shared" si="31"/>
        <v>36</v>
      </c>
      <c r="J86" s="526">
        <v>18</v>
      </c>
      <c r="K86" s="526"/>
      <c r="L86" s="526">
        <v>18</v>
      </c>
      <c r="M86" s="187">
        <f t="shared" si="33"/>
        <v>54</v>
      </c>
      <c r="N86" s="677"/>
      <c r="O86" s="681"/>
      <c r="P86" s="685"/>
      <c r="Q86" s="689"/>
      <c r="R86" s="681"/>
      <c r="S86" s="693"/>
      <c r="T86" s="689"/>
      <c r="U86" s="681"/>
      <c r="V86" s="693"/>
    </row>
    <row r="87" spans="1:25" ht="15" customHeight="1" thickBot="1" x14ac:dyDescent="0.3">
      <c r="A87" s="659"/>
      <c r="B87" s="548" t="s">
        <v>264</v>
      </c>
      <c r="C87" s="663"/>
      <c r="D87" s="667"/>
      <c r="E87" s="667"/>
      <c r="F87" s="671"/>
      <c r="G87" s="674"/>
      <c r="H87" s="186">
        <f>G84*30</f>
        <v>90</v>
      </c>
      <c r="I87" s="26">
        <f t="shared" si="31"/>
        <v>36</v>
      </c>
      <c r="J87" s="526">
        <v>18</v>
      </c>
      <c r="K87" s="526"/>
      <c r="L87" s="526">
        <v>18</v>
      </c>
      <c r="M87" s="187">
        <f t="shared" si="33"/>
        <v>54</v>
      </c>
      <c r="N87" s="678"/>
      <c r="O87" s="682"/>
      <c r="P87" s="686"/>
      <c r="Q87" s="690"/>
      <c r="R87" s="682"/>
      <c r="S87" s="694"/>
      <c r="T87" s="690"/>
      <c r="U87" s="682"/>
      <c r="V87" s="694"/>
    </row>
    <row r="88" spans="1:25" ht="15" customHeight="1" thickBot="1" x14ac:dyDescent="0.3">
      <c r="A88" s="660"/>
      <c r="B88" s="548" t="s">
        <v>169</v>
      </c>
      <c r="C88" s="664"/>
      <c r="D88" s="668"/>
      <c r="E88" s="668"/>
      <c r="F88" s="672"/>
      <c r="G88" s="675"/>
      <c r="H88" s="352">
        <f>G84*30</f>
        <v>90</v>
      </c>
      <c r="I88" s="353">
        <f t="shared" si="31"/>
        <v>0</v>
      </c>
      <c r="J88" s="527"/>
      <c r="K88" s="527"/>
      <c r="L88" s="527"/>
      <c r="M88" s="354"/>
      <c r="N88" s="679"/>
      <c r="O88" s="683"/>
      <c r="P88" s="687"/>
      <c r="Q88" s="691"/>
      <c r="R88" s="683"/>
      <c r="S88" s="695"/>
      <c r="T88" s="691"/>
      <c r="U88" s="683"/>
      <c r="V88" s="695"/>
    </row>
    <row r="89" spans="1:25" ht="15" customHeight="1" thickBot="1" x14ac:dyDescent="0.3">
      <c r="A89" s="657" t="s">
        <v>75</v>
      </c>
      <c r="B89" s="548" t="s">
        <v>258</v>
      </c>
      <c r="C89" s="661"/>
      <c r="D89" s="665" t="s">
        <v>22</v>
      </c>
      <c r="E89" s="665"/>
      <c r="F89" s="669"/>
      <c r="G89" s="673">
        <v>3</v>
      </c>
      <c r="H89" s="348">
        <f>G89*30</f>
        <v>90</v>
      </c>
      <c r="I89" s="349">
        <f t="shared" si="31"/>
        <v>36</v>
      </c>
      <c r="J89" s="350"/>
      <c r="K89" s="350"/>
      <c r="L89" s="350">
        <v>36</v>
      </c>
      <c r="M89" s="351">
        <f t="shared" ref="M89:M92" si="34">H89-I89</f>
        <v>54</v>
      </c>
      <c r="N89" s="676"/>
      <c r="O89" s="680"/>
      <c r="P89" s="684">
        <v>4</v>
      </c>
      <c r="Q89" s="688"/>
      <c r="R89" s="680"/>
      <c r="S89" s="692"/>
      <c r="T89" s="688"/>
      <c r="U89" s="680"/>
      <c r="V89" s="692"/>
    </row>
    <row r="90" spans="1:25" ht="15" customHeight="1" thickBot="1" x14ac:dyDescent="0.3">
      <c r="A90" s="658"/>
      <c r="B90" s="548" t="s">
        <v>265</v>
      </c>
      <c r="C90" s="662"/>
      <c r="D90" s="666"/>
      <c r="E90" s="666"/>
      <c r="F90" s="670"/>
      <c r="G90" s="674"/>
      <c r="H90" s="186">
        <f>G89*30</f>
        <v>90</v>
      </c>
      <c r="I90" s="26">
        <f t="shared" si="31"/>
        <v>36</v>
      </c>
      <c r="J90" s="526">
        <v>18</v>
      </c>
      <c r="K90" s="526"/>
      <c r="L90" s="526">
        <v>18</v>
      </c>
      <c r="M90" s="187">
        <f t="shared" si="34"/>
        <v>54</v>
      </c>
      <c r="N90" s="677"/>
      <c r="O90" s="681"/>
      <c r="P90" s="685"/>
      <c r="Q90" s="689"/>
      <c r="R90" s="681"/>
      <c r="S90" s="693"/>
      <c r="T90" s="689"/>
      <c r="U90" s="681"/>
      <c r="V90" s="693"/>
    </row>
    <row r="91" spans="1:25" ht="15" customHeight="1" thickBot="1" x14ac:dyDescent="0.3">
      <c r="A91" s="658"/>
      <c r="B91" s="548" t="s">
        <v>266</v>
      </c>
      <c r="C91" s="662"/>
      <c r="D91" s="666"/>
      <c r="E91" s="666"/>
      <c r="F91" s="670"/>
      <c r="G91" s="674"/>
      <c r="H91" s="186">
        <f>G89*30</f>
        <v>90</v>
      </c>
      <c r="I91" s="26">
        <f t="shared" si="31"/>
        <v>36</v>
      </c>
      <c r="J91" s="526">
        <v>18</v>
      </c>
      <c r="K91" s="526"/>
      <c r="L91" s="526">
        <v>18</v>
      </c>
      <c r="M91" s="187">
        <f t="shared" si="34"/>
        <v>54</v>
      </c>
      <c r="N91" s="677"/>
      <c r="O91" s="681"/>
      <c r="P91" s="685"/>
      <c r="Q91" s="689"/>
      <c r="R91" s="681"/>
      <c r="S91" s="693"/>
      <c r="T91" s="689"/>
      <c r="U91" s="681"/>
      <c r="V91" s="693"/>
    </row>
    <row r="92" spans="1:25" ht="15" customHeight="1" thickBot="1" x14ac:dyDescent="0.3">
      <c r="A92" s="659"/>
      <c r="B92" s="548" t="s">
        <v>267</v>
      </c>
      <c r="C92" s="663"/>
      <c r="D92" s="667"/>
      <c r="E92" s="667"/>
      <c r="F92" s="671"/>
      <c r="G92" s="674"/>
      <c r="H92" s="186">
        <f>G89*30</f>
        <v>90</v>
      </c>
      <c r="I92" s="26">
        <f t="shared" si="31"/>
        <v>36</v>
      </c>
      <c r="J92" s="526">
        <v>18</v>
      </c>
      <c r="K92" s="526"/>
      <c r="L92" s="526">
        <v>18</v>
      </c>
      <c r="M92" s="187">
        <f t="shared" si="34"/>
        <v>54</v>
      </c>
      <c r="N92" s="678"/>
      <c r="O92" s="682"/>
      <c r="P92" s="686"/>
      <c r="Q92" s="690"/>
      <c r="R92" s="682"/>
      <c r="S92" s="694"/>
      <c r="T92" s="690"/>
      <c r="U92" s="682"/>
      <c r="V92" s="694"/>
    </row>
    <row r="93" spans="1:25" ht="15" customHeight="1" thickBot="1" x14ac:dyDescent="0.3">
      <c r="A93" s="660"/>
      <c r="B93" s="548" t="s">
        <v>169</v>
      </c>
      <c r="C93" s="664"/>
      <c r="D93" s="668"/>
      <c r="E93" s="668"/>
      <c r="F93" s="672"/>
      <c r="G93" s="675"/>
      <c r="H93" s="197">
        <f>G89*30</f>
        <v>90</v>
      </c>
      <c r="I93" s="356">
        <f t="shared" si="31"/>
        <v>0</v>
      </c>
      <c r="J93" s="198"/>
      <c r="K93" s="198"/>
      <c r="L93" s="198"/>
      <c r="M93" s="199"/>
      <c r="N93" s="679"/>
      <c r="O93" s="683"/>
      <c r="P93" s="687"/>
      <c r="Q93" s="691"/>
      <c r="R93" s="683"/>
      <c r="S93" s="695"/>
      <c r="T93" s="691"/>
      <c r="U93" s="683"/>
      <c r="V93" s="695"/>
    </row>
    <row r="94" spans="1:25" ht="16.5" thickBot="1" x14ac:dyDescent="0.3">
      <c r="A94" s="769" t="s">
        <v>215</v>
      </c>
      <c r="B94" s="770"/>
      <c r="C94" s="770"/>
      <c r="D94" s="770"/>
      <c r="E94" s="770"/>
      <c r="F94" s="771"/>
      <c r="G94" s="408">
        <v>0</v>
      </c>
      <c r="H94" s="427">
        <v>0</v>
      </c>
      <c r="I94" s="81"/>
      <c r="J94" s="81"/>
      <c r="K94" s="81"/>
      <c r="L94" s="81"/>
      <c r="M94" s="418"/>
      <c r="N94" s="415"/>
      <c r="O94" s="81"/>
      <c r="P94" s="416"/>
      <c r="Q94" s="417"/>
      <c r="R94" s="81"/>
      <c r="S94" s="418"/>
      <c r="T94" s="417"/>
      <c r="U94" s="81"/>
      <c r="V94" s="418"/>
    </row>
    <row r="95" spans="1:25" ht="16.5" thickBot="1" x14ac:dyDescent="0.3">
      <c r="A95" s="766" t="s">
        <v>194</v>
      </c>
      <c r="B95" s="767"/>
      <c r="C95" s="777"/>
      <c r="D95" s="777"/>
      <c r="E95" s="777"/>
      <c r="F95" s="845"/>
      <c r="G95" s="49">
        <f>SUM(G79:G93)</f>
        <v>9</v>
      </c>
      <c r="H95" s="85">
        <f>SUM(H80,H85,H90)</f>
        <v>270</v>
      </c>
      <c r="I95" s="77">
        <f t="shared" ref="I95:M95" si="35">SUM(I80,I85,I90)</f>
        <v>117</v>
      </c>
      <c r="J95" s="77">
        <f t="shared" si="35"/>
        <v>66</v>
      </c>
      <c r="K95" s="77">
        <f t="shared" si="35"/>
        <v>15</v>
      </c>
      <c r="L95" s="77">
        <f t="shared" si="35"/>
        <v>36</v>
      </c>
      <c r="M95" s="87">
        <f t="shared" si="35"/>
        <v>153</v>
      </c>
      <c r="N95" s="88">
        <f>SUM(N79:N93)</f>
        <v>3</v>
      </c>
      <c r="O95" s="77">
        <f t="shared" ref="O95:V95" si="36">SUM(O79:O93)</f>
        <v>4</v>
      </c>
      <c r="P95" s="86">
        <f t="shared" si="36"/>
        <v>4</v>
      </c>
      <c r="Q95" s="85">
        <f t="shared" si="36"/>
        <v>0</v>
      </c>
      <c r="R95" s="77">
        <f t="shared" si="36"/>
        <v>0</v>
      </c>
      <c r="S95" s="87">
        <f t="shared" si="36"/>
        <v>0</v>
      </c>
      <c r="T95" s="88">
        <f t="shared" si="36"/>
        <v>0</v>
      </c>
      <c r="U95" s="77">
        <f t="shared" si="36"/>
        <v>0</v>
      </c>
      <c r="V95" s="87">
        <f t="shared" si="36"/>
        <v>0</v>
      </c>
    </row>
    <row r="96" spans="1:25" ht="16.5" thickBot="1" x14ac:dyDescent="0.3">
      <c r="A96" s="766" t="s">
        <v>195</v>
      </c>
      <c r="B96" s="767"/>
      <c r="C96" s="767"/>
      <c r="D96" s="767"/>
      <c r="E96" s="767"/>
      <c r="F96" s="768"/>
      <c r="G96" s="49">
        <f>SUM(G94:G95)</f>
        <v>9</v>
      </c>
      <c r="H96" s="414">
        <f>SUM(H94:H95)</f>
        <v>270</v>
      </c>
      <c r="I96" s="358"/>
      <c r="J96" s="358"/>
      <c r="K96" s="358"/>
      <c r="L96" s="358"/>
      <c r="M96" s="359"/>
      <c r="N96" s="419"/>
      <c r="O96" s="358"/>
      <c r="P96" s="420"/>
      <c r="Q96" s="357"/>
      <c r="R96" s="358"/>
      <c r="S96" s="359"/>
      <c r="T96" s="357"/>
      <c r="U96" s="358"/>
      <c r="V96" s="359"/>
    </row>
    <row r="97" spans="1:22" ht="16.5" thickBot="1" x14ac:dyDescent="0.3">
      <c r="A97" s="854" t="s">
        <v>76</v>
      </c>
      <c r="B97" s="855"/>
      <c r="C97" s="855"/>
      <c r="D97" s="855"/>
      <c r="E97" s="855"/>
      <c r="F97" s="855"/>
      <c r="G97" s="855"/>
      <c r="H97" s="855"/>
      <c r="I97" s="855"/>
      <c r="J97" s="855"/>
      <c r="K97" s="855"/>
      <c r="L97" s="855"/>
      <c r="M97" s="855"/>
      <c r="N97" s="855"/>
      <c r="O97" s="855"/>
      <c r="P97" s="855"/>
      <c r="Q97" s="855"/>
      <c r="R97" s="855"/>
      <c r="S97" s="855"/>
      <c r="T97" s="855"/>
      <c r="U97" s="855"/>
      <c r="V97" s="856"/>
    </row>
    <row r="98" spans="1:22" s="224" customFormat="1" ht="16.5" thickBot="1" x14ac:dyDescent="0.3">
      <c r="A98" s="714" t="s">
        <v>77</v>
      </c>
      <c r="B98" s="521" t="s">
        <v>272</v>
      </c>
      <c r="C98" s="717"/>
      <c r="D98" s="720"/>
      <c r="E98" s="720"/>
      <c r="F98" s="723"/>
      <c r="G98" s="753">
        <v>5</v>
      </c>
      <c r="H98" s="758">
        <f t="shared" ref="H98" si="37">G98*30</f>
        <v>150</v>
      </c>
      <c r="I98" s="749"/>
      <c r="J98" s="734"/>
      <c r="K98" s="705"/>
      <c r="L98" s="705"/>
      <c r="M98" s="708"/>
      <c r="N98" s="696"/>
      <c r="O98" s="699"/>
      <c r="P98" s="711"/>
      <c r="Q98" s="696"/>
      <c r="R98" s="699"/>
      <c r="S98" s="702"/>
      <c r="T98" s="750"/>
      <c r="U98" s="699"/>
      <c r="V98" s="702"/>
    </row>
    <row r="99" spans="1:22" s="224" customFormat="1" ht="16.5" thickBot="1" x14ac:dyDescent="0.3">
      <c r="A99" s="715"/>
      <c r="B99" s="521" t="s">
        <v>273</v>
      </c>
      <c r="C99" s="718"/>
      <c r="D99" s="721"/>
      <c r="E99" s="721"/>
      <c r="F99" s="724"/>
      <c r="G99" s="754"/>
      <c r="H99" s="756"/>
      <c r="I99" s="732"/>
      <c r="J99" s="735"/>
      <c r="K99" s="706"/>
      <c r="L99" s="706"/>
      <c r="M99" s="709"/>
      <c r="N99" s="697"/>
      <c r="O99" s="700"/>
      <c r="P99" s="712"/>
      <c r="Q99" s="697"/>
      <c r="R99" s="700"/>
      <c r="S99" s="703"/>
      <c r="T99" s="751"/>
      <c r="U99" s="700"/>
      <c r="V99" s="703"/>
    </row>
    <row r="100" spans="1:22" s="224" customFormat="1" ht="16.5" thickBot="1" x14ac:dyDescent="0.3">
      <c r="A100" s="716"/>
      <c r="B100" s="521" t="s">
        <v>274</v>
      </c>
      <c r="C100" s="719"/>
      <c r="D100" s="722"/>
      <c r="E100" s="722"/>
      <c r="F100" s="725"/>
      <c r="G100" s="755"/>
      <c r="H100" s="757"/>
      <c r="I100" s="733"/>
      <c r="J100" s="736"/>
      <c r="K100" s="707"/>
      <c r="L100" s="707"/>
      <c r="M100" s="710"/>
      <c r="N100" s="698"/>
      <c r="O100" s="701"/>
      <c r="P100" s="713"/>
      <c r="Q100" s="698"/>
      <c r="R100" s="701"/>
      <c r="S100" s="704"/>
      <c r="T100" s="752"/>
      <c r="U100" s="701"/>
      <c r="V100" s="704"/>
    </row>
    <row r="101" spans="1:22" ht="16.5" thickBot="1" x14ac:dyDescent="0.3">
      <c r="A101" s="714" t="s">
        <v>78</v>
      </c>
      <c r="B101" s="200" t="s">
        <v>243</v>
      </c>
      <c r="C101" s="737"/>
      <c r="D101" s="739" t="s">
        <v>21</v>
      </c>
      <c r="E101" s="739"/>
      <c r="F101" s="741"/>
      <c r="G101" s="726">
        <v>5</v>
      </c>
      <c r="H101" s="729">
        <f t="shared" ref="H101" si="38">G101*30</f>
        <v>150</v>
      </c>
      <c r="I101" s="749">
        <f t="shared" ref="I101" si="39">SUM(J101+K101+L101)</f>
        <v>54</v>
      </c>
      <c r="J101" s="734">
        <v>8</v>
      </c>
      <c r="K101" s="705"/>
      <c r="L101" s="705">
        <v>46</v>
      </c>
      <c r="M101" s="708">
        <f>H101-I101</f>
        <v>96</v>
      </c>
      <c r="N101" s="743"/>
      <c r="O101" s="745">
        <v>6</v>
      </c>
      <c r="P101" s="747"/>
      <c r="Q101" s="743"/>
      <c r="R101" s="745"/>
      <c r="S101" s="747"/>
      <c r="T101" s="743"/>
      <c r="U101" s="745"/>
      <c r="V101" s="747"/>
    </row>
    <row r="102" spans="1:22" ht="16.5" thickBot="1" x14ac:dyDescent="0.3">
      <c r="A102" s="715"/>
      <c r="B102" s="200" t="s">
        <v>244</v>
      </c>
      <c r="C102" s="718"/>
      <c r="D102" s="721"/>
      <c r="E102" s="721"/>
      <c r="F102" s="724"/>
      <c r="G102" s="727"/>
      <c r="H102" s="730"/>
      <c r="I102" s="732"/>
      <c r="J102" s="735"/>
      <c r="K102" s="706"/>
      <c r="L102" s="706"/>
      <c r="M102" s="709"/>
      <c r="N102" s="697"/>
      <c r="O102" s="700"/>
      <c r="P102" s="703"/>
      <c r="Q102" s="697"/>
      <c r="R102" s="700"/>
      <c r="S102" s="703"/>
      <c r="T102" s="697"/>
      <c r="U102" s="700"/>
      <c r="V102" s="703"/>
    </row>
    <row r="103" spans="1:22" ht="16.5" thickBot="1" x14ac:dyDescent="0.3">
      <c r="A103" s="716"/>
      <c r="B103" s="200" t="s">
        <v>245</v>
      </c>
      <c r="C103" s="738"/>
      <c r="D103" s="740"/>
      <c r="E103" s="740"/>
      <c r="F103" s="742"/>
      <c r="G103" s="728"/>
      <c r="H103" s="731"/>
      <c r="I103" s="733"/>
      <c r="J103" s="736"/>
      <c r="K103" s="707"/>
      <c r="L103" s="707"/>
      <c r="M103" s="710"/>
      <c r="N103" s="744"/>
      <c r="O103" s="746"/>
      <c r="P103" s="748"/>
      <c r="Q103" s="744"/>
      <c r="R103" s="746"/>
      <c r="S103" s="748"/>
      <c r="T103" s="744"/>
      <c r="U103" s="746"/>
      <c r="V103" s="748"/>
    </row>
    <row r="104" spans="1:22" s="224" customFormat="1" ht="16.5" thickBot="1" x14ac:dyDescent="0.3">
      <c r="A104" s="714" t="s">
        <v>79</v>
      </c>
      <c r="B104" s="521" t="s">
        <v>275</v>
      </c>
      <c r="C104" s="717"/>
      <c r="D104" s="720"/>
      <c r="E104" s="720"/>
      <c r="F104" s="723"/>
      <c r="G104" s="753">
        <v>5</v>
      </c>
      <c r="H104" s="758">
        <f t="shared" ref="H104" si="40">G104*30</f>
        <v>150</v>
      </c>
      <c r="I104" s="749"/>
      <c r="J104" s="734"/>
      <c r="K104" s="705"/>
      <c r="L104" s="705"/>
      <c r="M104" s="708"/>
      <c r="N104" s="696"/>
      <c r="O104" s="699"/>
      <c r="P104" s="711"/>
      <c r="Q104" s="696"/>
      <c r="R104" s="699"/>
      <c r="S104" s="702"/>
      <c r="T104" s="750"/>
      <c r="U104" s="699"/>
      <c r="V104" s="702"/>
    </row>
    <row r="105" spans="1:22" s="224" customFormat="1" ht="16.5" thickBot="1" x14ac:dyDescent="0.3">
      <c r="A105" s="715"/>
      <c r="B105" s="521" t="s">
        <v>276</v>
      </c>
      <c r="C105" s="718"/>
      <c r="D105" s="721"/>
      <c r="E105" s="721"/>
      <c r="F105" s="724"/>
      <c r="G105" s="754"/>
      <c r="H105" s="756"/>
      <c r="I105" s="732"/>
      <c r="J105" s="735"/>
      <c r="K105" s="706"/>
      <c r="L105" s="706"/>
      <c r="M105" s="709"/>
      <c r="N105" s="697"/>
      <c r="O105" s="700"/>
      <c r="P105" s="712"/>
      <c r="Q105" s="697"/>
      <c r="R105" s="700"/>
      <c r="S105" s="703"/>
      <c r="T105" s="751"/>
      <c r="U105" s="700"/>
      <c r="V105" s="703"/>
    </row>
    <row r="106" spans="1:22" s="224" customFormat="1" ht="16.5" thickBot="1" x14ac:dyDescent="0.3">
      <c r="A106" s="716"/>
      <c r="B106" s="521" t="s">
        <v>277</v>
      </c>
      <c r="C106" s="719"/>
      <c r="D106" s="722"/>
      <c r="E106" s="722"/>
      <c r="F106" s="725"/>
      <c r="G106" s="755"/>
      <c r="H106" s="757"/>
      <c r="I106" s="733"/>
      <c r="J106" s="736"/>
      <c r="K106" s="707"/>
      <c r="L106" s="707"/>
      <c r="M106" s="710"/>
      <c r="N106" s="698"/>
      <c r="O106" s="701"/>
      <c r="P106" s="713"/>
      <c r="Q106" s="698"/>
      <c r="R106" s="701"/>
      <c r="S106" s="704"/>
      <c r="T106" s="752"/>
      <c r="U106" s="701"/>
      <c r="V106" s="704"/>
    </row>
    <row r="107" spans="1:22" s="224" customFormat="1" ht="16.5" thickBot="1" x14ac:dyDescent="0.3">
      <c r="A107" s="714" t="s">
        <v>80</v>
      </c>
      <c r="B107" s="521" t="s">
        <v>278</v>
      </c>
      <c r="C107" s="717"/>
      <c r="D107" s="720"/>
      <c r="E107" s="720"/>
      <c r="F107" s="723"/>
      <c r="G107" s="753">
        <v>5</v>
      </c>
      <c r="H107" s="756">
        <f>G107*30</f>
        <v>150</v>
      </c>
      <c r="I107" s="732"/>
      <c r="J107" s="735"/>
      <c r="K107" s="706"/>
      <c r="L107" s="706"/>
      <c r="M107" s="709"/>
      <c r="N107" s="696"/>
      <c r="O107" s="699"/>
      <c r="P107" s="711"/>
      <c r="Q107" s="696"/>
      <c r="R107" s="699"/>
      <c r="S107" s="702"/>
      <c r="T107" s="750"/>
      <c r="U107" s="699"/>
      <c r="V107" s="702"/>
    </row>
    <row r="108" spans="1:22" s="224" customFormat="1" ht="16.5" thickBot="1" x14ac:dyDescent="0.3">
      <c r="A108" s="715"/>
      <c r="B108" s="521" t="s">
        <v>279</v>
      </c>
      <c r="C108" s="718"/>
      <c r="D108" s="721"/>
      <c r="E108" s="721"/>
      <c r="F108" s="724"/>
      <c r="G108" s="754"/>
      <c r="H108" s="756"/>
      <c r="I108" s="732"/>
      <c r="J108" s="735"/>
      <c r="K108" s="706"/>
      <c r="L108" s="706"/>
      <c r="M108" s="709"/>
      <c r="N108" s="697"/>
      <c r="O108" s="700"/>
      <c r="P108" s="712"/>
      <c r="Q108" s="697"/>
      <c r="R108" s="700"/>
      <c r="S108" s="703"/>
      <c r="T108" s="751"/>
      <c r="U108" s="700"/>
      <c r="V108" s="703"/>
    </row>
    <row r="109" spans="1:22" s="224" customFormat="1" ht="16.5" thickBot="1" x14ac:dyDescent="0.3">
      <c r="A109" s="716"/>
      <c r="B109" s="521" t="s">
        <v>280</v>
      </c>
      <c r="C109" s="719"/>
      <c r="D109" s="722"/>
      <c r="E109" s="722"/>
      <c r="F109" s="725"/>
      <c r="G109" s="755"/>
      <c r="H109" s="757"/>
      <c r="I109" s="733"/>
      <c r="J109" s="736"/>
      <c r="K109" s="707"/>
      <c r="L109" s="707"/>
      <c r="M109" s="710"/>
      <c r="N109" s="698"/>
      <c r="O109" s="701"/>
      <c r="P109" s="713"/>
      <c r="Q109" s="698"/>
      <c r="R109" s="701"/>
      <c r="S109" s="704"/>
      <c r="T109" s="752"/>
      <c r="U109" s="701"/>
      <c r="V109" s="704"/>
    </row>
    <row r="110" spans="1:22" ht="16.5" thickBot="1" x14ac:dyDescent="0.3">
      <c r="A110" s="714" t="s">
        <v>81</v>
      </c>
      <c r="B110" s="200" t="s">
        <v>246</v>
      </c>
      <c r="C110" s="717"/>
      <c r="D110" s="720" t="s">
        <v>23</v>
      </c>
      <c r="E110" s="720"/>
      <c r="F110" s="723"/>
      <c r="G110" s="726">
        <v>5</v>
      </c>
      <c r="H110" s="729">
        <f t="shared" ref="H110" si="41">G110*30</f>
        <v>150</v>
      </c>
      <c r="I110" s="732">
        <f t="shared" ref="I110" si="42">SUM(J110+K110+L110)</f>
        <v>54</v>
      </c>
      <c r="J110" s="734">
        <v>8</v>
      </c>
      <c r="K110" s="705"/>
      <c r="L110" s="705">
        <v>46</v>
      </c>
      <c r="M110" s="708">
        <f>H110-I110</f>
        <v>96</v>
      </c>
      <c r="N110" s="696"/>
      <c r="O110" s="699"/>
      <c r="P110" s="711"/>
      <c r="Q110" s="696"/>
      <c r="R110" s="699">
        <v>6</v>
      </c>
      <c r="S110" s="702"/>
      <c r="T110" s="750"/>
      <c r="U110" s="699"/>
      <c r="V110" s="702"/>
    </row>
    <row r="111" spans="1:22" ht="16.5" thickBot="1" x14ac:dyDescent="0.3">
      <c r="A111" s="715"/>
      <c r="B111" s="200" t="s">
        <v>247</v>
      </c>
      <c r="C111" s="718"/>
      <c r="D111" s="721"/>
      <c r="E111" s="721"/>
      <c r="F111" s="724"/>
      <c r="G111" s="727"/>
      <c r="H111" s="730"/>
      <c r="I111" s="732"/>
      <c r="J111" s="735"/>
      <c r="K111" s="706"/>
      <c r="L111" s="706"/>
      <c r="M111" s="709"/>
      <c r="N111" s="697"/>
      <c r="O111" s="700"/>
      <c r="P111" s="712"/>
      <c r="Q111" s="697"/>
      <c r="R111" s="700"/>
      <c r="S111" s="703"/>
      <c r="T111" s="751"/>
      <c r="U111" s="700"/>
      <c r="V111" s="703"/>
    </row>
    <row r="112" spans="1:22" ht="16.5" thickBot="1" x14ac:dyDescent="0.3">
      <c r="A112" s="716"/>
      <c r="B112" s="200" t="s">
        <v>220</v>
      </c>
      <c r="C112" s="719"/>
      <c r="D112" s="722"/>
      <c r="E112" s="722"/>
      <c r="F112" s="725"/>
      <c r="G112" s="728"/>
      <c r="H112" s="731"/>
      <c r="I112" s="733"/>
      <c r="J112" s="736"/>
      <c r="K112" s="707"/>
      <c r="L112" s="707"/>
      <c r="M112" s="710"/>
      <c r="N112" s="698"/>
      <c r="O112" s="701"/>
      <c r="P112" s="713"/>
      <c r="Q112" s="698"/>
      <c r="R112" s="701"/>
      <c r="S112" s="704"/>
      <c r="T112" s="752"/>
      <c r="U112" s="701"/>
      <c r="V112" s="704"/>
    </row>
    <row r="113" spans="1:22" ht="16.5" thickBot="1" x14ac:dyDescent="0.3">
      <c r="A113" s="714" t="s">
        <v>82</v>
      </c>
      <c r="B113" s="201" t="s">
        <v>152</v>
      </c>
      <c r="C113" s="717" t="s">
        <v>26</v>
      </c>
      <c r="D113" s="720"/>
      <c r="E113" s="720"/>
      <c r="F113" s="723"/>
      <c r="G113" s="726">
        <v>5</v>
      </c>
      <c r="H113" s="729">
        <f t="shared" ref="H113" si="43">G113*30</f>
        <v>150</v>
      </c>
      <c r="I113" s="749">
        <f t="shared" ref="I113" si="44">SUM(J113+K113+L113)</f>
        <v>50</v>
      </c>
      <c r="J113" s="734">
        <v>26</v>
      </c>
      <c r="K113" s="705"/>
      <c r="L113" s="705">
        <v>24</v>
      </c>
      <c r="M113" s="708">
        <f>H113-I113</f>
        <v>100</v>
      </c>
      <c r="N113" s="696"/>
      <c r="O113" s="699"/>
      <c r="P113" s="711"/>
      <c r="Q113" s="696"/>
      <c r="R113" s="699"/>
      <c r="S113" s="702"/>
      <c r="T113" s="750"/>
      <c r="U113" s="699"/>
      <c r="V113" s="702">
        <v>6</v>
      </c>
    </row>
    <row r="114" spans="1:22" ht="16.5" thickBot="1" x14ac:dyDescent="0.3">
      <c r="A114" s="715"/>
      <c r="B114" s="202" t="s">
        <v>84</v>
      </c>
      <c r="C114" s="718"/>
      <c r="D114" s="721"/>
      <c r="E114" s="721"/>
      <c r="F114" s="724"/>
      <c r="G114" s="727"/>
      <c r="H114" s="730"/>
      <c r="I114" s="732"/>
      <c r="J114" s="735"/>
      <c r="K114" s="706"/>
      <c r="L114" s="706"/>
      <c r="M114" s="709"/>
      <c r="N114" s="697"/>
      <c r="O114" s="700"/>
      <c r="P114" s="712"/>
      <c r="Q114" s="697"/>
      <c r="R114" s="700"/>
      <c r="S114" s="703"/>
      <c r="T114" s="751"/>
      <c r="U114" s="700"/>
      <c r="V114" s="703"/>
    </row>
    <row r="115" spans="1:22" ht="16.5" thickBot="1" x14ac:dyDescent="0.3">
      <c r="A115" s="716"/>
      <c r="B115" s="200" t="s">
        <v>248</v>
      </c>
      <c r="C115" s="719"/>
      <c r="D115" s="722"/>
      <c r="E115" s="722"/>
      <c r="F115" s="725"/>
      <c r="G115" s="728"/>
      <c r="H115" s="731"/>
      <c r="I115" s="733"/>
      <c r="J115" s="736"/>
      <c r="K115" s="707"/>
      <c r="L115" s="707"/>
      <c r="M115" s="710"/>
      <c r="N115" s="698"/>
      <c r="O115" s="701"/>
      <c r="P115" s="713"/>
      <c r="Q115" s="698"/>
      <c r="R115" s="701"/>
      <c r="S115" s="704"/>
      <c r="T115" s="752"/>
      <c r="U115" s="701"/>
      <c r="V115" s="704"/>
    </row>
    <row r="116" spans="1:22" ht="16.5" thickBot="1" x14ac:dyDescent="0.3">
      <c r="A116" s="714" t="s">
        <v>83</v>
      </c>
      <c r="B116" s="200" t="s">
        <v>249</v>
      </c>
      <c r="C116" s="717"/>
      <c r="D116" s="720">
        <v>3</v>
      </c>
      <c r="E116" s="720"/>
      <c r="F116" s="723"/>
      <c r="G116" s="726">
        <v>5</v>
      </c>
      <c r="H116" s="729">
        <f t="shared" ref="H116" si="45">G116*30</f>
        <v>150</v>
      </c>
      <c r="I116" s="749">
        <f t="shared" ref="I116" si="46">SUM(J116+K116+L116)</f>
        <v>60</v>
      </c>
      <c r="J116" s="734"/>
      <c r="K116" s="705"/>
      <c r="L116" s="705">
        <v>60</v>
      </c>
      <c r="M116" s="708">
        <f>H116-I116</f>
        <v>90</v>
      </c>
      <c r="N116" s="696"/>
      <c r="O116" s="699"/>
      <c r="P116" s="711"/>
      <c r="Q116" s="696">
        <v>4</v>
      </c>
      <c r="R116" s="699"/>
      <c r="S116" s="702"/>
      <c r="T116" s="696"/>
      <c r="U116" s="699"/>
      <c r="V116" s="702"/>
    </row>
    <row r="117" spans="1:22" ht="16.5" thickBot="1" x14ac:dyDescent="0.3">
      <c r="A117" s="715"/>
      <c r="B117" s="200" t="s">
        <v>250</v>
      </c>
      <c r="C117" s="718"/>
      <c r="D117" s="721"/>
      <c r="E117" s="721"/>
      <c r="F117" s="724"/>
      <c r="G117" s="727"/>
      <c r="H117" s="730"/>
      <c r="I117" s="732"/>
      <c r="J117" s="735"/>
      <c r="K117" s="706"/>
      <c r="L117" s="706"/>
      <c r="M117" s="709"/>
      <c r="N117" s="697"/>
      <c r="O117" s="700"/>
      <c r="P117" s="712"/>
      <c r="Q117" s="697"/>
      <c r="R117" s="700"/>
      <c r="S117" s="703"/>
      <c r="T117" s="697"/>
      <c r="U117" s="700"/>
      <c r="V117" s="703"/>
    </row>
    <row r="118" spans="1:22" ht="16.5" thickBot="1" x14ac:dyDescent="0.3">
      <c r="A118" s="716"/>
      <c r="B118" s="200" t="s">
        <v>251</v>
      </c>
      <c r="C118" s="719"/>
      <c r="D118" s="722"/>
      <c r="E118" s="722"/>
      <c r="F118" s="725"/>
      <c r="G118" s="728"/>
      <c r="H118" s="731"/>
      <c r="I118" s="733"/>
      <c r="J118" s="736"/>
      <c r="K118" s="707"/>
      <c r="L118" s="707"/>
      <c r="M118" s="710"/>
      <c r="N118" s="698"/>
      <c r="O118" s="701"/>
      <c r="P118" s="713"/>
      <c r="Q118" s="698"/>
      <c r="R118" s="701"/>
      <c r="S118" s="704"/>
      <c r="T118" s="698"/>
      <c r="U118" s="701"/>
      <c r="V118" s="704"/>
    </row>
    <row r="119" spans="1:22" ht="16.5" thickBot="1" x14ac:dyDescent="0.3">
      <c r="A119" s="714" t="s">
        <v>85</v>
      </c>
      <c r="B119" s="200" t="s">
        <v>252</v>
      </c>
      <c r="C119" s="717">
        <v>3</v>
      </c>
      <c r="D119" s="720"/>
      <c r="E119" s="720"/>
      <c r="F119" s="723"/>
      <c r="G119" s="726">
        <v>5</v>
      </c>
      <c r="H119" s="729">
        <f t="shared" ref="H119" si="47">G119*30</f>
        <v>150</v>
      </c>
      <c r="I119" s="749">
        <f t="shared" ref="I119" si="48">SUM(J119+K119+L119)</f>
        <v>60</v>
      </c>
      <c r="J119" s="734">
        <v>30</v>
      </c>
      <c r="K119" s="705"/>
      <c r="L119" s="705">
        <v>30</v>
      </c>
      <c r="M119" s="708">
        <f>H119-I119</f>
        <v>90</v>
      </c>
      <c r="N119" s="696"/>
      <c r="O119" s="699"/>
      <c r="P119" s="711"/>
      <c r="Q119" s="696">
        <v>4</v>
      </c>
      <c r="R119" s="699"/>
      <c r="S119" s="702"/>
      <c r="T119" s="696"/>
      <c r="U119" s="699"/>
      <c r="V119" s="702"/>
    </row>
    <row r="120" spans="1:22" ht="16.5" thickBot="1" x14ac:dyDescent="0.3">
      <c r="A120" s="715"/>
      <c r="B120" s="200" t="s">
        <v>253</v>
      </c>
      <c r="C120" s="718"/>
      <c r="D120" s="721"/>
      <c r="E120" s="721"/>
      <c r="F120" s="724"/>
      <c r="G120" s="727"/>
      <c r="H120" s="730"/>
      <c r="I120" s="732"/>
      <c r="J120" s="735"/>
      <c r="K120" s="706"/>
      <c r="L120" s="706"/>
      <c r="M120" s="709"/>
      <c r="N120" s="697"/>
      <c r="O120" s="700"/>
      <c r="P120" s="712"/>
      <c r="Q120" s="697"/>
      <c r="R120" s="700"/>
      <c r="S120" s="703"/>
      <c r="T120" s="697"/>
      <c r="U120" s="700"/>
      <c r="V120" s="703"/>
    </row>
    <row r="121" spans="1:22" ht="16.5" thickBot="1" x14ac:dyDescent="0.3">
      <c r="A121" s="716"/>
      <c r="B121" s="200" t="s">
        <v>254</v>
      </c>
      <c r="C121" s="719"/>
      <c r="D121" s="722"/>
      <c r="E121" s="722"/>
      <c r="F121" s="725"/>
      <c r="G121" s="728"/>
      <c r="H121" s="731"/>
      <c r="I121" s="733"/>
      <c r="J121" s="736"/>
      <c r="K121" s="707"/>
      <c r="L121" s="707"/>
      <c r="M121" s="710"/>
      <c r="N121" s="698"/>
      <c r="O121" s="701"/>
      <c r="P121" s="713"/>
      <c r="Q121" s="698"/>
      <c r="R121" s="701"/>
      <c r="S121" s="704"/>
      <c r="T121" s="698"/>
      <c r="U121" s="701"/>
      <c r="V121" s="704"/>
    </row>
    <row r="122" spans="1:22" ht="16.5" thickBot="1" x14ac:dyDescent="0.3">
      <c r="A122" s="714" t="s">
        <v>167</v>
      </c>
      <c r="B122" s="200" t="s">
        <v>268</v>
      </c>
      <c r="C122" s="737"/>
      <c r="D122" s="739" t="s">
        <v>25</v>
      </c>
      <c r="E122" s="739"/>
      <c r="F122" s="741"/>
      <c r="G122" s="726">
        <v>6</v>
      </c>
      <c r="H122" s="729">
        <f t="shared" ref="H122" si="49">G122*30</f>
        <v>180</v>
      </c>
      <c r="I122" s="732">
        <f t="shared" ref="I122" si="50">SUM(J122+K122+L122)</f>
        <v>54</v>
      </c>
      <c r="J122" s="734">
        <v>8</v>
      </c>
      <c r="K122" s="705"/>
      <c r="L122" s="705">
        <v>46</v>
      </c>
      <c r="M122" s="708">
        <f>H122-I122</f>
        <v>126</v>
      </c>
      <c r="N122" s="743"/>
      <c r="O122" s="745"/>
      <c r="P122" s="747"/>
      <c r="Q122" s="743"/>
      <c r="R122" s="745"/>
      <c r="S122" s="747"/>
      <c r="T122" s="743"/>
      <c r="U122" s="745">
        <v>6</v>
      </c>
      <c r="V122" s="747"/>
    </row>
    <row r="123" spans="1:22" ht="16.5" thickBot="1" x14ac:dyDescent="0.3">
      <c r="A123" s="715"/>
      <c r="B123" s="200" t="s">
        <v>269</v>
      </c>
      <c r="C123" s="718"/>
      <c r="D123" s="721"/>
      <c r="E123" s="721"/>
      <c r="F123" s="724"/>
      <c r="G123" s="727"/>
      <c r="H123" s="730"/>
      <c r="I123" s="732"/>
      <c r="J123" s="735"/>
      <c r="K123" s="706"/>
      <c r="L123" s="706"/>
      <c r="M123" s="709"/>
      <c r="N123" s="697"/>
      <c r="O123" s="700"/>
      <c r="P123" s="703"/>
      <c r="Q123" s="697"/>
      <c r="R123" s="700"/>
      <c r="S123" s="703"/>
      <c r="T123" s="697"/>
      <c r="U123" s="700"/>
      <c r="V123" s="703"/>
    </row>
    <row r="124" spans="1:22" ht="16.5" thickBot="1" x14ac:dyDescent="0.3">
      <c r="A124" s="716"/>
      <c r="B124" s="200" t="s">
        <v>270</v>
      </c>
      <c r="C124" s="738"/>
      <c r="D124" s="740"/>
      <c r="E124" s="740"/>
      <c r="F124" s="742"/>
      <c r="G124" s="728"/>
      <c r="H124" s="731"/>
      <c r="I124" s="733"/>
      <c r="J124" s="736"/>
      <c r="K124" s="707"/>
      <c r="L124" s="707"/>
      <c r="M124" s="710"/>
      <c r="N124" s="744"/>
      <c r="O124" s="746"/>
      <c r="P124" s="748"/>
      <c r="Q124" s="744"/>
      <c r="R124" s="746"/>
      <c r="S124" s="748"/>
      <c r="T124" s="744"/>
      <c r="U124" s="746"/>
      <c r="V124" s="748"/>
    </row>
    <row r="125" spans="1:22" ht="16.5" thickBot="1" x14ac:dyDescent="0.3">
      <c r="A125" s="714" t="s">
        <v>168</v>
      </c>
      <c r="B125" s="200" t="s">
        <v>222</v>
      </c>
      <c r="C125" s="717"/>
      <c r="D125" s="720" t="s">
        <v>24</v>
      </c>
      <c r="E125" s="720"/>
      <c r="F125" s="723"/>
      <c r="G125" s="726">
        <v>5</v>
      </c>
      <c r="H125" s="729">
        <f t="shared" ref="H125" si="51">G125*30</f>
        <v>150</v>
      </c>
      <c r="I125" s="732">
        <f t="shared" ref="I125" si="52">SUM(J125+K125+L125)</f>
        <v>54</v>
      </c>
      <c r="J125" s="734">
        <v>8</v>
      </c>
      <c r="K125" s="705"/>
      <c r="L125" s="705">
        <v>46</v>
      </c>
      <c r="M125" s="708">
        <f>H125-I125</f>
        <v>96</v>
      </c>
      <c r="N125" s="696"/>
      <c r="O125" s="699"/>
      <c r="P125" s="711"/>
      <c r="Q125" s="696"/>
      <c r="R125" s="699"/>
      <c r="S125" s="702">
        <v>6</v>
      </c>
      <c r="T125" s="696"/>
      <c r="U125" s="699"/>
      <c r="V125" s="702"/>
    </row>
    <row r="126" spans="1:22" ht="16.5" thickBot="1" x14ac:dyDescent="0.3">
      <c r="A126" s="715"/>
      <c r="B126" s="200" t="s">
        <v>221</v>
      </c>
      <c r="C126" s="718"/>
      <c r="D126" s="721"/>
      <c r="E126" s="721"/>
      <c r="F126" s="724"/>
      <c r="G126" s="727"/>
      <c r="H126" s="730"/>
      <c r="I126" s="732"/>
      <c r="J126" s="735"/>
      <c r="K126" s="706"/>
      <c r="L126" s="706"/>
      <c r="M126" s="709"/>
      <c r="N126" s="697"/>
      <c r="O126" s="700"/>
      <c r="P126" s="712"/>
      <c r="Q126" s="697"/>
      <c r="R126" s="700"/>
      <c r="S126" s="703"/>
      <c r="T126" s="697"/>
      <c r="U126" s="700"/>
      <c r="V126" s="703"/>
    </row>
    <row r="127" spans="1:22" ht="16.5" thickBot="1" x14ac:dyDescent="0.3">
      <c r="A127" s="716"/>
      <c r="B127" s="200" t="s">
        <v>255</v>
      </c>
      <c r="C127" s="719"/>
      <c r="D127" s="722"/>
      <c r="E127" s="722"/>
      <c r="F127" s="725"/>
      <c r="G127" s="728"/>
      <c r="H127" s="731"/>
      <c r="I127" s="733"/>
      <c r="J127" s="736"/>
      <c r="K127" s="707"/>
      <c r="L127" s="707"/>
      <c r="M127" s="710"/>
      <c r="N127" s="698"/>
      <c r="O127" s="701"/>
      <c r="P127" s="713"/>
      <c r="Q127" s="698"/>
      <c r="R127" s="701"/>
      <c r="S127" s="704"/>
      <c r="T127" s="698"/>
      <c r="U127" s="701"/>
      <c r="V127" s="704"/>
    </row>
    <row r="128" spans="1:22" ht="16.5" thickBot="1" x14ac:dyDescent="0.3">
      <c r="A128" s="769" t="s">
        <v>216</v>
      </c>
      <c r="B128" s="770"/>
      <c r="C128" s="770"/>
      <c r="D128" s="770"/>
      <c r="E128" s="770"/>
      <c r="F128" s="771"/>
      <c r="G128" s="408">
        <f>SUM(G98+G104+G107)</f>
        <v>15</v>
      </c>
      <c r="H128" s="427">
        <f>SUM(H98+H104+H107)</f>
        <v>450</v>
      </c>
      <c r="I128" s="81"/>
      <c r="J128" s="81"/>
      <c r="K128" s="81"/>
      <c r="L128" s="81"/>
      <c r="M128" s="418"/>
      <c r="N128" s="203"/>
      <c r="O128" s="204"/>
      <c r="P128" s="205"/>
      <c r="Q128" s="206"/>
      <c r="R128" s="204"/>
      <c r="S128" s="207"/>
      <c r="T128" s="206"/>
      <c r="U128" s="204"/>
      <c r="V128" s="207"/>
    </row>
    <row r="129" spans="1:22" ht="16.5" thickBot="1" x14ac:dyDescent="0.3">
      <c r="A129" s="766" t="s">
        <v>197</v>
      </c>
      <c r="B129" s="767"/>
      <c r="C129" s="767"/>
      <c r="D129" s="767"/>
      <c r="E129" s="767"/>
      <c r="F129" s="768"/>
      <c r="G129" s="49">
        <f>SUM(G101+G110+G113+G116+G119+G122+G125)</f>
        <v>36</v>
      </c>
      <c r="H129" s="85">
        <f t="shared" ref="H129:M129" si="53">SUM(H101+H110+H113+H116+H119+H122+H125)</f>
        <v>1080</v>
      </c>
      <c r="I129" s="77">
        <f t="shared" si="53"/>
        <v>386</v>
      </c>
      <c r="J129" s="77">
        <f t="shared" si="53"/>
        <v>88</v>
      </c>
      <c r="K129" s="77">
        <f t="shared" si="53"/>
        <v>0</v>
      </c>
      <c r="L129" s="77">
        <f t="shared" si="53"/>
        <v>298</v>
      </c>
      <c r="M129" s="87">
        <f t="shared" si="53"/>
        <v>694</v>
      </c>
      <c r="N129" s="88">
        <f t="shared" ref="N129:V129" si="54">SUM(N98:N127)</f>
        <v>0</v>
      </c>
      <c r="O129" s="88">
        <f t="shared" si="54"/>
        <v>6</v>
      </c>
      <c r="P129" s="429">
        <f t="shared" si="54"/>
        <v>0</v>
      </c>
      <c r="Q129" s="85">
        <f t="shared" si="54"/>
        <v>8</v>
      </c>
      <c r="R129" s="88">
        <f t="shared" si="54"/>
        <v>6</v>
      </c>
      <c r="S129" s="520">
        <f t="shared" si="54"/>
        <v>6</v>
      </c>
      <c r="T129" s="88">
        <f t="shared" si="54"/>
        <v>0</v>
      </c>
      <c r="U129" s="88">
        <f t="shared" si="54"/>
        <v>6</v>
      </c>
      <c r="V129" s="520">
        <f t="shared" si="54"/>
        <v>6</v>
      </c>
    </row>
    <row r="130" spans="1:22" ht="16.5" thickBot="1" x14ac:dyDescent="0.3">
      <c r="A130" s="766" t="s">
        <v>198</v>
      </c>
      <c r="B130" s="767"/>
      <c r="C130" s="767"/>
      <c r="D130" s="767"/>
      <c r="E130" s="767"/>
      <c r="F130" s="768"/>
      <c r="G130" s="49">
        <f>SUM(G128:G129)</f>
        <v>51</v>
      </c>
      <c r="H130" s="467">
        <f>SUM(H128:H129)</f>
        <v>1530</v>
      </c>
      <c r="I130" s="167"/>
      <c r="J130" s="167"/>
      <c r="K130" s="167"/>
      <c r="L130" s="167"/>
      <c r="M130" s="168"/>
      <c r="N130" s="468"/>
      <c r="O130" s="469"/>
      <c r="P130" s="470"/>
      <c r="Q130" s="471"/>
      <c r="R130" s="469"/>
      <c r="S130" s="472"/>
      <c r="T130" s="471"/>
      <c r="U130" s="469"/>
      <c r="V130" s="472"/>
    </row>
    <row r="131" spans="1:22" ht="16.5" thickBot="1" x14ac:dyDescent="0.3">
      <c r="A131" s="879" t="s">
        <v>217</v>
      </c>
      <c r="B131" s="880"/>
      <c r="C131" s="880"/>
      <c r="D131" s="880"/>
      <c r="E131" s="880"/>
      <c r="F131" s="881"/>
      <c r="G131" s="450">
        <f>SUM(G94,G128)</f>
        <v>15</v>
      </c>
      <c r="H131" s="451">
        <f>SUM(H94,H128)</f>
        <v>450</v>
      </c>
      <c r="I131" s="452"/>
      <c r="J131" s="452"/>
      <c r="K131" s="452"/>
      <c r="L131" s="452"/>
      <c r="M131" s="453"/>
      <c r="N131" s="449"/>
      <c r="O131" s="213"/>
      <c r="P131" s="214"/>
      <c r="Q131" s="212"/>
      <c r="R131" s="213"/>
      <c r="S131" s="215"/>
      <c r="T131" s="212"/>
      <c r="U131" s="213"/>
      <c r="V131" s="215"/>
    </row>
    <row r="132" spans="1:22" ht="16.5" thickBot="1" x14ac:dyDescent="0.3">
      <c r="A132" s="759" t="s">
        <v>199</v>
      </c>
      <c r="B132" s="760"/>
      <c r="C132" s="760"/>
      <c r="D132" s="760"/>
      <c r="E132" s="760"/>
      <c r="F132" s="761"/>
      <c r="G132" s="208">
        <f>SUM(G95,G129)</f>
        <v>45</v>
      </c>
      <c r="H132" s="216">
        <f>SUM(H95,H129)</f>
        <v>1350</v>
      </c>
      <c r="I132" s="217">
        <f t="shared" ref="I132:V132" si="55">SUM(I95,I129)</f>
        <v>503</v>
      </c>
      <c r="J132" s="217">
        <f t="shared" si="55"/>
        <v>154</v>
      </c>
      <c r="K132" s="217">
        <f t="shared" si="55"/>
        <v>15</v>
      </c>
      <c r="L132" s="217">
        <f t="shared" si="55"/>
        <v>334</v>
      </c>
      <c r="M132" s="218">
        <f t="shared" si="55"/>
        <v>847</v>
      </c>
      <c r="N132" s="216">
        <f t="shared" si="55"/>
        <v>3</v>
      </c>
      <c r="O132" s="217">
        <f t="shared" si="55"/>
        <v>10</v>
      </c>
      <c r="P132" s="218">
        <f t="shared" si="55"/>
        <v>4</v>
      </c>
      <c r="Q132" s="216">
        <f t="shared" si="55"/>
        <v>8</v>
      </c>
      <c r="R132" s="217">
        <f t="shared" si="55"/>
        <v>6</v>
      </c>
      <c r="S132" s="219">
        <f t="shared" si="55"/>
        <v>6</v>
      </c>
      <c r="T132" s="455">
        <f t="shared" si="55"/>
        <v>0</v>
      </c>
      <c r="U132" s="217">
        <f t="shared" si="55"/>
        <v>6</v>
      </c>
      <c r="V132" s="219">
        <f t="shared" si="55"/>
        <v>6</v>
      </c>
    </row>
    <row r="133" spans="1:22" ht="16.5" thickBot="1" x14ac:dyDescent="0.3">
      <c r="A133" s="759" t="s">
        <v>200</v>
      </c>
      <c r="B133" s="760"/>
      <c r="C133" s="760"/>
      <c r="D133" s="760"/>
      <c r="E133" s="760"/>
      <c r="F133" s="761"/>
      <c r="G133" s="208">
        <f>SUM(G131:G132)</f>
        <v>60</v>
      </c>
      <c r="H133" s="456">
        <f>SUM(H131:H132)</f>
        <v>1800</v>
      </c>
      <c r="I133" s="210"/>
      <c r="J133" s="210"/>
      <c r="K133" s="210"/>
      <c r="L133" s="210"/>
      <c r="M133" s="211"/>
      <c r="N133" s="209"/>
      <c r="O133" s="210"/>
      <c r="P133" s="211"/>
      <c r="Q133" s="209"/>
      <c r="R133" s="210"/>
      <c r="S133" s="454"/>
      <c r="T133" s="209"/>
      <c r="U133" s="210"/>
      <c r="V133" s="454"/>
    </row>
    <row r="134" spans="1:22" ht="16.5" thickBot="1" x14ac:dyDescent="0.3">
      <c r="A134" s="762" t="s">
        <v>218</v>
      </c>
      <c r="B134" s="762"/>
      <c r="C134" s="762"/>
      <c r="D134" s="762"/>
      <c r="E134" s="762"/>
      <c r="F134" s="762"/>
      <c r="G134" s="450">
        <f>SUM(G74,G131)</f>
        <v>60</v>
      </c>
      <c r="H134" s="457">
        <f>SUM(H74,H131)</f>
        <v>1800</v>
      </c>
      <c r="I134" s="213"/>
      <c r="J134" s="213"/>
      <c r="K134" s="213"/>
      <c r="L134" s="213"/>
      <c r="M134" s="214"/>
      <c r="N134" s="212"/>
      <c r="O134" s="213"/>
      <c r="P134" s="214"/>
      <c r="Q134" s="212"/>
      <c r="R134" s="213"/>
      <c r="S134" s="215"/>
      <c r="T134" s="212"/>
      <c r="U134" s="213"/>
      <c r="V134" s="215"/>
    </row>
    <row r="135" spans="1:22" ht="16.5" thickBot="1" x14ac:dyDescent="0.3">
      <c r="A135" s="763" t="s">
        <v>201</v>
      </c>
      <c r="B135" s="763"/>
      <c r="C135" s="763"/>
      <c r="D135" s="763"/>
      <c r="E135" s="763"/>
      <c r="F135" s="763"/>
      <c r="G135" s="208">
        <f>SUM(G75,G132)</f>
        <v>180</v>
      </c>
      <c r="H135" s="216">
        <f>SUM(H75,H132)</f>
        <v>5400</v>
      </c>
      <c r="I135" s="217">
        <f t="shared" ref="I135:V135" si="56">SUM(I75,I132)</f>
        <v>2417</v>
      </c>
      <c r="J135" s="217">
        <f t="shared" si="56"/>
        <v>756</v>
      </c>
      <c r="K135" s="217">
        <f t="shared" si="56"/>
        <v>23</v>
      </c>
      <c r="L135" s="217">
        <f t="shared" si="56"/>
        <v>1638</v>
      </c>
      <c r="M135" s="218">
        <f t="shared" si="56"/>
        <v>2983</v>
      </c>
      <c r="N135" s="216">
        <f t="shared" si="56"/>
        <v>23</v>
      </c>
      <c r="O135" s="217">
        <f t="shared" si="56"/>
        <v>24</v>
      </c>
      <c r="P135" s="218">
        <f t="shared" si="56"/>
        <v>20</v>
      </c>
      <c r="Q135" s="216">
        <f t="shared" si="56"/>
        <v>20</v>
      </c>
      <c r="R135" s="217">
        <f t="shared" si="56"/>
        <v>22</v>
      </c>
      <c r="S135" s="219">
        <f t="shared" si="56"/>
        <v>24</v>
      </c>
      <c r="T135" s="455">
        <f t="shared" si="56"/>
        <v>22</v>
      </c>
      <c r="U135" s="217">
        <f t="shared" si="56"/>
        <v>16</v>
      </c>
      <c r="V135" s="219">
        <f t="shared" si="56"/>
        <v>22</v>
      </c>
    </row>
    <row r="136" spans="1:22" ht="16.5" thickBot="1" x14ac:dyDescent="0.3">
      <c r="A136" s="763" t="s">
        <v>202</v>
      </c>
      <c r="B136" s="763"/>
      <c r="C136" s="763"/>
      <c r="D136" s="763"/>
      <c r="E136" s="763"/>
      <c r="F136" s="763"/>
      <c r="G136" s="208">
        <f>SUM(G134:G135)</f>
        <v>240</v>
      </c>
      <c r="H136" s="456">
        <f>SUM(H134:H135)</f>
        <v>7200</v>
      </c>
      <c r="I136" s="459"/>
      <c r="J136" s="459"/>
      <c r="K136" s="459"/>
      <c r="L136" s="459"/>
      <c r="M136" s="460"/>
      <c r="N136" s="458"/>
      <c r="O136" s="459"/>
      <c r="P136" s="460"/>
      <c r="Q136" s="458"/>
      <c r="R136" s="459"/>
      <c r="S136" s="461"/>
      <c r="T136" s="458"/>
      <c r="U136" s="459"/>
      <c r="V136" s="461"/>
    </row>
    <row r="137" spans="1:22" ht="16.5" thickBot="1" x14ac:dyDescent="0.3">
      <c r="A137" s="877" t="s">
        <v>86</v>
      </c>
      <c r="B137" s="877"/>
      <c r="C137" s="877"/>
      <c r="D137" s="877"/>
      <c r="E137" s="877"/>
      <c r="F137" s="877"/>
      <c r="G137" s="877"/>
      <c r="H137" s="877"/>
      <c r="I137" s="877"/>
      <c r="J137" s="877"/>
      <c r="K137" s="877"/>
      <c r="L137" s="877"/>
      <c r="M137" s="877"/>
      <c r="N137" s="480">
        <f>SUM(N135)</f>
        <v>23</v>
      </c>
      <c r="O137" s="480">
        <f t="shared" ref="O137:V137" si="57">SUM(O135)</f>
        <v>24</v>
      </c>
      <c r="P137" s="480">
        <f t="shared" si="57"/>
        <v>20</v>
      </c>
      <c r="Q137" s="480">
        <f t="shared" si="57"/>
        <v>20</v>
      </c>
      <c r="R137" s="480">
        <f t="shared" si="57"/>
        <v>22</v>
      </c>
      <c r="S137" s="480">
        <f t="shared" si="57"/>
        <v>24</v>
      </c>
      <c r="T137" s="480">
        <f t="shared" si="57"/>
        <v>22</v>
      </c>
      <c r="U137" s="480">
        <f t="shared" si="57"/>
        <v>16</v>
      </c>
      <c r="V137" s="480">
        <f t="shared" si="57"/>
        <v>22</v>
      </c>
    </row>
    <row r="138" spans="1:22" ht="16.5" thickBot="1" x14ac:dyDescent="0.3">
      <c r="A138" s="878" t="s">
        <v>87</v>
      </c>
      <c r="B138" s="878"/>
      <c r="C138" s="878"/>
      <c r="D138" s="878"/>
      <c r="E138" s="878"/>
      <c r="F138" s="878"/>
      <c r="G138" s="878"/>
      <c r="H138" s="878"/>
      <c r="I138" s="878"/>
      <c r="J138" s="878"/>
      <c r="K138" s="878"/>
      <c r="L138" s="878"/>
      <c r="M138" s="878"/>
      <c r="N138" s="551">
        <v>3</v>
      </c>
      <c r="O138" s="554"/>
      <c r="P138" s="555">
        <v>3</v>
      </c>
      <c r="Q138" s="555">
        <v>2</v>
      </c>
      <c r="R138" s="555">
        <v>1</v>
      </c>
      <c r="S138" s="555">
        <v>2</v>
      </c>
      <c r="T138" s="555">
        <v>3</v>
      </c>
      <c r="U138" s="555">
        <v>1</v>
      </c>
      <c r="V138" s="555">
        <v>2</v>
      </c>
    </row>
    <row r="139" spans="1:22" ht="16.5" thickBot="1" x14ac:dyDescent="0.3">
      <c r="A139" s="878" t="s">
        <v>88</v>
      </c>
      <c r="B139" s="878"/>
      <c r="C139" s="878"/>
      <c r="D139" s="878"/>
      <c r="E139" s="878"/>
      <c r="F139" s="878"/>
      <c r="G139" s="878"/>
      <c r="H139" s="878"/>
      <c r="I139" s="878"/>
      <c r="J139" s="878"/>
      <c r="K139" s="878"/>
      <c r="L139" s="878"/>
      <c r="M139" s="878"/>
      <c r="N139" s="552">
        <v>4</v>
      </c>
      <c r="O139" s="553">
        <v>2</v>
      </c>
      <c r="P139" s="556">
        <v>4</v>
      </c>
      <c r="Q139" s="556">
        <v>3</v>
      </c>
      <c r="R139" s="556">
        <v>2</v>
      </c>
      <c r="S139" s="556">
        <v>5</v>
      </c>
      <c r="T139" s="556">
        <v>3</v>
      </c>
      <c r="U139" s="556">
        <v>1</v>
      </c>
      <c r="V139" s="556">
        <v>4</v>
      </c>
    </row>
    <row r="140" spans="1:22" ht="16.5" thickBot="1" x14ac:dyDescent="0.3">
      <c r="A140" s="878" t="s">
        <v>89</v>
      </c>
      <c r="B140" s="878"/>
      <c r="C140" s="878"/>
      <c r="D140" s="878"/>
      <c r="E140" s="878"/>
      <c r="F140" s="878"/>
      <c r="G140" s="878"/>
      <c r="H140" s="878"/>
      <c r="I140" s="878"/>
      <c r="J140" s="878"/>
      <c r="K140" s="878"/>
      <c r="L140" s="878"/>
      <c r="M140" s="878"/>
      <c r="N140" s="473"/>
      <c r="O140" s="474"/>
      <c r="P140" s="474"/>
      <c r="Q140" s="475"/>
      <c r="R140" s="475"/>
      <c r="S140" s="475"/>
      <c r="T140" s="475"/>
      <c r="U140" s="475"/>
      <c r="V140" s="475"/>
    </row>
    <row r="141" spans="1:22" ht="16.5" thickBot="1" x14ac:dyDescent="0.3">
      <c r="A141" s="873" t="s">
        <v>90</v>
      </c>
      <c r="B141" s="873"/>
      <c r="C141" s="873"/>
      <c r="D141" s="873"/>
      <c r="E141" s="873"/>
      <c r="F141" s="873"/>
      <c r="G141" s="873"/>
      <c r="H141" s="873"/>
      <c r="I141" s="873"/>
      <c r="J141" s="873"/>
      <c r="K141" s="873"/>
      <c r="L141" s="873"/>
      <c r="M141" s="873"/>
      <c r="N141" s="476"/>
      <c r="O141" s="477"/>
      <c r="P141" s="477"/>
      <c r="Q141" s="478"/>
      <c r="R141" s="478"/>
      <c r="S141" s="478">
        <v>1</v>
      </c>
      <c r="T141" s="478"/>
      <c r="U141" s="478"/>
      <c r="V141" s="478">
        <v>1</v>
      </c>
    </row>
    <row r="142" spans="1:22" ht="16.5" thickBot="1" x14ac:dyDescent="0.3">
      <c r="A142" s="874" t="s">
        <v>91</v>
      </c>
      <c r="B142" s="875"/>
      <c r="C142" s="875"/>
      <c r="D142" s="875"/>
      <c r="E142" s="875"/>
      <c r="F142" s="875"/>
      <c r="G142" s="875"/>
      <c r="H142" s="875"/>
      <c r="I142" s="875"/>
      <c r="J142" s="875"/>
      <c r="K142" s="875"/>
      <c r="L142" s="875"/>
      <c r="M142" s="876"/>
      <c r="N142" s="764" t="s">
        <v>92</v>
      </c>
      <c r="O142" s="868"/>
      <c r="P142" s="853"/>
      <c r="Q142" s="764">
        <f>G76/G136*100</f>
        <v>75</v>
      </c>
      <c r="R142" s="765"/>
      <c r="S142" s="764" t="s">
        <v>219</v>
      </c>
      <c r="T142" s="765"/>
      <c r="U142" s="868">
        <f>G133/G136*100</f>
        <v>25</v>
      </c>
      <c r="V142" s="765"/>
    </row>
    <row r="143" spans="1:22" ht="16.5" thickBot="1" x14ac:dyDescent="0.3">
      <c r="A143" s="220"/>
      <c r="B143" s="220"/>
      <c r="C143" s="404"/>
      <c r="D143" s="404"/>
      <c r="E143" s="404"/>
      <c r="F143" s="404"/>
      <c r="G143" s="220"/>
      <c r="H143" s="220"/>
      <c r="I143" s="220"/>
      <c r="J143" s="220"/>
      <c r="K143" s="220"/>
      <c r="L143" s="220"/>
      <c r="M143" s="220"/>
      <c r="N143" s="870">
        <f>SUM(G14+G22+G23+G24+G26+G28+G31+G32+G38+G39+G58+G65+G79+G84+G89+G101)</f>
        <v>60</v>
      </c>
      <c r="O143" s="871"/>
      <c r="P143" s="871"/>
      <c r="Q143" s="870">
        <f>SUM(G27+G33+G34+G41+G43+G44+G45+G46+G56+G59+G66+G110+G116+G119+G125)</f>
        <v>60</v>
      </c>
      <c r="R143" s="871"/>
      <c r="S143" s="872"/>
      <c r="T143" s="871">
        <f>SUM(G35+G36+G47+G49+G50+G51+G52+G53+G54+G55+G67+G72+G113+G122)</f>
        <v>60</v>
      </c>
      <c r="U143" s="871"/>
      <c r="V143" s="872"/>
    </row>
    <row r="144" spans="1:22" ht="16.5" thickBot="1" x14ac:dyDescent="0.3">
      <c r="A144" s="220"/>
      <c r="B144" s="220"/>
      <c r="C144" s="404"/>
      <c r="D144" s="404"/>
      <c r="E144" s="404"/>
      <c r="F144" s="404"/>
      <c r="G144" s="220"/>
      <c r="H144" s="220"/>
      <c r="I144" s="220"/>
      <c r="J144" s="220"/>
      <c r="K144" s="220"/>
      <c r="L144" s="220"/>
      <c r="M144" s="220"/>
      <c r="N144" s="362"/>
      <c r="O144" s="362"/>
      <c r="P144" s="362"/>
      <c r="Q144" s="362"/>
      <c r="R144" s="362"/>
      <c r="S144" s="362"/>
      <c r="T144" s="362"/>
      <c r="U144" s="362"/>
      <c r="V144" s="375"/>
    </row>
    <row r="145" spans="1:22" ht="31.5" x14ac:dyDescent="0.25">
      <c r="A145" s="229" t="s">
        <v>176</v>
      </c>
      <c r="B145" s="378" t="s">
        <v>177</v>
      </c>
      <c r="C145" s="8"/>
      <c r="D145" s="65"/>
      <c r="E145" s="9"/>
      <c r="F145" s="10"/>
      <c r="G145" s="464">
        <f>SUM(G146:G148)</f>
        <v>18</v>
      </c>
      <c r="H145" s="463">
        <f t="shared" ref="H145:M145" si="58">SUM(H146:H148)</f>
        <v>540</v>
      </c>
      <c r="I145" s="384">
        <f t="shared" si="58"/>
        <v>228</v>
      </c>
      <c r="J145" s="384">
        <f t="shared" si="58"/>
        <v>0</v>
      </c>
      <c r="K145" s="384">
        <f t="shared" si="58"/>
        <v>0</v>
      </c>
      <c r="L145" s="384">
        <f t="shared" si="58"/>
        <v>228</v>
      </c>
      <c r="M145" s="385">
        <f t="shared" si="58"/>
        <v>312</v>
      </c>
      <c r="N145" s="340"/>
      <c r="O145" s="341"/>
      <c r="P145" s="342"/>
      <c r="Q145" s="8"/>
      <c r="R145" s="15"/>
      <c r="S145" s="343"/>
      <c r="T145" s="17"/>
      <c r="U145" s="18"/>
      <c r="V145" s="20"/>
    </row>
    <row r="146" spans="1:22" ht="15.75" x14ac:dyDescent="0.25">
      <c r="A146" s="21"/>
      <c r="B146" s="379" t="s">
        <v>178</v>
      </c>
      <c r="C146" s="365" t="s">
        <v>22</v>
      </c>
      <c r="D146" s="364" t="s">
        <v>176</v>
      </c>
      <c r="E146" s="24"/>
      <c r="F146" s="25"/>
      <c r="G146" s="465">
        <v>8</v>
      </c>
      <c r="H146" s="186">
        <f t="shared" ref="H146:H148" si="59">G146*30</f>
        <v>240</v>
      </c>
      <c r="I146" s="383">
        <f>SUM(J146:L146)</f>
        <v>99</v>
      </c>
      <c r="J146" s="447"/>
      <c r="K146" s="447"/>
      <c r="L146" s="447">
        <v>99</v>
      </c>
      <c r="M146" s="187">
        <f t="shared" ref="M146:M148" si="60">H146-I146</f>
        <v>141</v>
      </c>
      <c r="N146" s="398">
        <v>3</v>
      </c>
      <c r="O146" s="387">
        <v>3</v>
      </c>
      <c r="P146" s="389">
        <v>3</v>
      </c>
      <c r="Q146" s="391"/>
      <c r="R146" s="387"/>
      <c r="S146" s="392"/>
      <c r="T146" s="395"/>
      <c r="U146" s="27"/>
      <c r="V146" s="33"/>
    </row>
    <row r="147" spans="1:22" ht="15.75" x14ac:dyDescent="0.25">
      <c r="A147" s="21"/>
      <c r="B147" s="379" t="s">
        <v>178</v>
      </c>
      <c r="C147" s="365" t="s">
        <v>24</v>
      </c>
      <c r="D147" s="364" t="s">
        <v>179</v>
      </c>
      <c r="E147" s="24"/>
      <c r="F147" s="25"/>
      <c r="G147" s="465">
        <v>8</v>
      </c>
      <c r="H147" s="186">
        <f t="shared" si="59"/>
        <v>240</v>
      </c>
      <c r="I147" s="383">
        <f t="shared" ref="I147:I148" si="61">SUM(J147:L147)</f>
        <v>99</v>
      </c>
      <c r="J147" s="447"/>
      <c r="K147" s="447"/>
      <c r="L147" s="447">
        <v>99</v>
      </c>
      <c r="M147" s="187">
        <f t="shared" si="60"/>
        <v>141</v>
      </c>
      <c r="N147" s="398"/>
      <c r="O147" s="387"/>
      <c r="P147" s="389"/>
      <c r="Q147" s="391">
        <v>3</v>
      </c>
      <c r="R147" s="387">
        <v>3</v>
      </c>
      <c r="S147" s="392">
        <v>3</v>
      </c>
      <c r="T147" s="395"/>
      <c r="U147" s="27"/>
      <c r="V147" s="33"/>
    </row>
    <row r="148" spans="1:22" ht="16.5" thickBot="1" x14ac:dyDescent="0.3">
      <c r="A148" s="34"/>
      <c r="B148" s="380" t="s">
        <v>178</v>
      </c>
      <c r="C148" s="381">
        <v>5</v>
      </c>
      <c r="D148" s="382"/>
      <c r="E148" s="376"/>
      <c r="F148" s="397"/>
      <c r="G148" s="466">
        <v>2</v>
      </c>
      <c r="H148" s="197">
        <f t="shared" si="59"/>
        <v>60</v>
      </c>
      <c r="I148" s="386">
        <f t="shared" si="61"/>
        <v>30</v>
      </c>
      <c r="J148" s="448"/>
      <c r="K148" s="448"/>
      <c r="L148" s="448">
        <v>30</v>
      </c>
      <c r="M148" s="199">
        <f t="shared" si="60"/>
        <v>30</v>
      </c>
      <c r="N148" s="399"/>
      <c r="O148" s="388"/>
      <c r="P148" s="390"/>
      <c r="Q148" s="393"/>
      <c r="R148" s="388"/>
      <c r="S148" s="394"/>
      <c r="T148" s="396">
        <v>2</v>
      </c>
      <c r="U148" s="113"/>
      <c r="V148" s="377"/>
    </row>
    <row r="149" spans="1:22" ht="15.75" x14ac:dyDescent="0.25">
      <c r="A149" s="360"/>
      <c r="B149" s="366"/>
      <c r="C149" s="367"/>
      <c r="D149" s="367"/>
      <c r="E149" s="368"/>
      <c r="F149" s="369"/>
      <c r="G149" s="370"/>
      <c r="H149" s="371"/>
      <c r="I149" s="372"/>
      <c r="J149" s="371"/>
      <c r="K149" s="373"/>
      <c r="L149" s="373"/>
      <c r="M149" s="372"/>
      <c r="N149" s="374"/>
      <c r="O149" s="374"/>
      <c r="P149" s="374"/>
      <c r="Q149" s="374"/>
      <c r="R149" s="374"/>
      <c r="S149" s="374"/>
      <c r="T149" s="374"/>
      <c r="U149" s="374"/>
      <c r="V149" s="374"/>
    </row>
    <row r="150" spans="1:22" ht="15.75" x14ac:dyDescent="0.25">
      <c r="A150" s="360"/>
      <c r="B150" s="366"/>
      <c r="C150" s="367"/>
      <c r="D150" s="367"/>
      <c r="E150" s="368"/>
      <c r="F150" s="369"/>
      <c r="G150" s="370"/>
      <c r="H150" s="371"/>
      <c r="I150" s="372"/>
      <c r="J150" s="371"/>
      <c r="K150" s="373"/>
      <c r="L150" s="373"/>
      <c r="M150" s="372"/>
      <c r="N150" s="374"/>
      <c r="O150" s="374"/>
      <c r="P150" s="374"/>
      <c r="Q150" s="374"/>
      <c r="R150" s="374"/>
      <c r="S150" s="374"/>
      <c r="T150" s="374"/>
      <c r="U150" s="374"/>
      <c r="V150" s="374"/>
    </row>
    <row r="151" spans="1:22" ht="15.75" x14ac:dyDescent="0.25">
      <c r="A151" s="221"/>
      <c r="B151" s="222" t="s">
        <v>93</v>
      </c>
      <c r="C151" s="405"/>
      <c r="D151" s="866"/>
      <c r="E151" s="866"/>
      <c r="F151" s="866"/>
      <c r="G151" s="866"/>
      <c r="H151" s="222"/>
      <c r="I151" s="869" t="s">
        <v>94</v>
      </c>
      <c r="J151" s="869"/>
      <c r="K151" s="869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3"/>
    </row>
    <row r="152" spans="1:22" ht="15.75" x14ac:dyDescent="0.25">
      <c r="A152" s="221"/>
      <c r="B152" s="221"/>
      <c r="C152" s="223"/>
      <c r="D152" s="223"/>
      <c r="E152" s="223"/>
      <c r="F152" s="223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3"/>
    </row>
    <row r="153" spans="1:22" ht="15.75" x14ac:dyDescent="0.25">
      <c r="A153" s="221"/>
      <c r="B153" s="222" t="s">
        <v>95</v>
      </c>
      <c r="C153" s="405"/>
      <c r="D153" s="866"/>
      <c r="E153" s="866"/>
      <c r="F153" s="866"/>
      <c r="G153" s="866"/>
      <c r="H153" s="222"/>
      <c r="I153" s="869" t="s">
        <v>180</v>
      </c>
      <c r="J153" s="869"/>
      <c r="K153" s="869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3"/>
    </row>
    <row r="154" spans="1:22" ht="15.75" x14ac:dyDescent="0.25">
      <c r="A154" s="221"/>
      <c r="B154" s="221"/>
      <c r="C154" s="223"/>
      <c r="D154" s="223"/>
      <c r="E154" s="223"/>
      <c r="F154" s="223"/>
      <c r="G154" s="221"/>
      <c r="H154" s="221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3"/>
    </row>
    <row r="155" spans="1:22" ht="15.75" x14ac:dyDescent="0.25">
      <c r="A155" s="221"/>
      <c r="B155" s="222" t="s">
        <v>183</v>
      </c>
      <c r="C155" s="405"/>
      <c r="D155" s="866"/>
      <c r="E155" s="866"/>
      <c r="F155" s="866"/>
      <c r="G155" s="866"/>
      <c r="H155" s="222"/>
      <c r="I155" s="867" t="s">
        <v>180</v>
      </c>
      <c r="J155" s="867"/>
      <c r="K155" s="867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3"/>
    </row>
  </sheetData>
  <mergeCells count="330">
    <mergeCell ref="A94:F94"/>
    <mergeCell ref="A95:F95"/>
    <mergeCell ref="A97:V97"/>
    <mergeCell ref="D155:G155"/>
    <mergeCell ref="I155:K155"/>
    <mergeCell ref="N142:P142"/>
    <mergeCell ref="D151:G151"/>
    <mergeCell ref="I151:K151"/>
    <mergeCell ref="D153:G153"/>
    <mergeCell ref="I153:K153"/>
    <mergeCell ref="N143:P143"/>
    <mergeCell ref="Q143:S143"/>
    <mergeCell ref="T143:V143"/>
    <mergeCell ref="A141:M141"/>
    <mergeCell ref="A142:M142"/>
    <mergeCell ref="A137:M137"/>
    <mergeCell ref="A138:M138"/>
    <mergeCell ref="A139:M139"/>
    <mergeCell ref="A140:M140"/>
    <mergeCell ref="A130:F130"/>
    <mergeCell ref="A133:F133"/>
    <mergeCell ref="A136:F136"/>
    <mergeCell ref="U142:V142"/>
    <mergeCell ref="A131:F131"/>
    <mergeCell ref="A76:F76"/>
    <mergeCell ref="A77:V77"/>
    <mergeCell ref="A78:V78"/>
    <mergeCell ref="A79:A83"/>
    <mergeCell ref="C79:C83"/>
    <mergeCell ref="D79:D83"/>
    <mergeCell ref="E79:E83"/>
    <mergeCell ref="F79:F83"/>
    <mergeCell ref="G79:G83"/>
    <mergeCell ref="N79:N83"/>
    <mergeCell ref="O79:O83"/>
    <mergeCell ref="P79:P83"/>
    <mergeCell ref="Q79:Q83"/>
    <mergeCell ref="R79:R83"/>
    <mergeCell ref="S79:S83"/>
    <mergeCell ref="T79:T83"/>
    <mergeCell ref="U79:U83"/>
    <mergeCell ref="V79:V83"/>
    <mergeCell ref="A70:F70"/>
    <mergeCell ref="N4:P4"/>
    <mergeCell ref="Q4:S4"/>
    <mergeCell ref="A10:V10"/>
    <mergeCell ref="A63:V63"/>
    <mergeCell ref="T4:V4"/>
    <mergeCell ref="N6:V6"/>
    <mergeCell ref="A9:V9"/>
    <mergeCell ref="H3:H7"/>
    <mergeCell ref="A18:F18"/>
    <mergeCell ref="A19:F19"/>
    <mergeCell ref="A20:F20"/>
    <mergeCell ref="A21:V21"/>
    <mergeCell ref="A62:F62"/>
    <mergeCell ref="A61:F61"/>
    <mergeCell ref="A60:F60"/>
    <mergeCell ref="A74:F74"/>
    <mergeCell ref="A75:F75"/>
    <mergeCell ref="A69:F69"/>
    <mergeCell ref="A68:F68"/>
    <mergeCell ref="A71:V71"/>
    <mergeCell ref="A73:F7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132:F132"/>
    <mergeCell ref="A134:F134"/>
    <mergeCell ref="A135:F135"/>
    <mergeCell ref="Q142:R142"/>
    <mergeCell ref="S142:T142"/>
    <mergeCell ref="A96:F96"/>
    <mergeCell ref="A98:A100"/>
    <mergeCell ref="C98:C100"/>
    <mergeCell ref="D98:D100"/>
    <mergeCell ref="E98:E100"/>
    <mergeCell ref="F98:F100"/>
    <mergeCell ref="G98:G100"/>
    <mergeCell ref="H98:H100"/>
    <mergeCell ref="I98:I100"/>
    <mergeCell ref="A129:F129"/>
    <mergeCell ref="A128:F128"/>
    <mergeCell ref="J98:J100"/>
    <mergeCell ref="K98:K100"/>
    <mergeCell ref="L98:L100"/>
    <mergeCell ref="M98:M100"/>
    <mergeCell ref="N98:N100"/>
    <mergeCell ref="O98:O100"/>
    <mergeCell ref="P98:P100"/>
    <mergeCell ref="Q98:Q100"/>
    <mergeCell ref="R98:R100"/>
    <mergeCell ref="S98:S100"/>
    <mergeCell ref="T98:T100"/>
    <mergeCell ref="U98:U100"/>
    <mergeCell ref="V98:V100"/>
    <mergeCell ref="A101:A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K101:K103"/>
    <mergeCell ref="L101:L103"/>
    <mergeCell ref="M101:M103"/>
    <mergeCell ref="N101:N103"/>
    <mergeCell ref="O101:O103"/>
    <mergeCell ref="P101:P103"/>
    <mergeCell ref="Q101:Q103"/>
    <mergeCell ref="R101:R103"/>
    <mergeCell ref="S101:S103"/>
    <mergeCell ref="T101:T103"/>
    <mergeCell ref="U101:U103"/>
    <mergeCell ref="V101:V103"/>
    <mergeCell ref="A104:A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R104:R106"/>
    <mergeCell ref="S104:S106"/>
    <mergeCell ref="T104:T106"/>
    <mergeCell ref="U104:U106"/>
    <mergeCell ref="V104:V106"/>
    <mergeCell ref="A107:A109"/>
    <mergeCell ref="C107:C109"/>
    <mergeCell ref="D107:D109"/>
    <mergeCell ref="E107:E109"/>
    <mergeCell ref="F107:F109"/>
    <mergeCell ref="G107:G109"/>
    <mergeCell ref="H107:H109"/>
    <mergeCell ref="I107:I109"/>
    <mergeCell ref="J107:J109"/>
    <mergeCell ref="K107:K109"/>
    <mergeCell ref="L107:L109"/>
    <mergeCell ref="M107:M109"/>
    <mergeCell ref="N107:N109"/>
    <mergeCell ref="O107:O109"/>
    <mergeCell ref="P107:P109"/>
    <mergeCell ref="Q107:Q109"/>
    <mergeCell ref="R107:R109"/>
    <mergeCell ref="S107:S109"/>
    <mergeCell ref="T107:T109"/>
    <mergeCell ref="U107:U109"/>
    <mergeCell ref="V107:V109"/>
    <mergeCell ref="A110:A112"/>
    <mergeCell ref="C110:C112"/>
    <mergeCell ref="D110:D112"/>
    <mergeCell ref="E110:E112"/>
    <mergeCell ref="F110:F112"/>
    <mergeCell ref="G110:G112"/>
    <mergeCell ref="H110:H112"/>
    <mergeCell ref="I110:I112"/>
    <mergeCell ref="J110:J112"/>
    <mergeCell ref="K110:K112"/>
    <mergeCell ref="L110:L112"/>
    <mergeCell ref="M110:M112"/>
    <mergeCell ref="N110:N112"/>
    <mergeCell ref="O110:O112"/>
    <mergeCell ref="P110:P112"/>
    <mergeCell ref="Q110:Q112"/>
    <mergeCell ref="R110:R112"/>
    <mergeCell ref="S110:S112"/>
    <mergeCell ref="T110:T112"/>
    <mergeCell ref="U110:U112"/>
    <mergeCell ref="V110:V112"/>
    <mergeCell ref="A113:A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R113:R115"/>
    <mergeCell ref="S113:S115"/>
    <mergeCell ref="T113:T115"/>
    <mergeCell ref="U113:U115"/>
    <mergeCell ref="V113:V115"/>
    <mergeCell ref="A116:A118"/>
    <mergeCell ref="C116:C118"/>
    <mergeCell ref="D116:D118"/>
    <mergeCell ref="E116:E118"/>
    <mergeCell ref="F116:F118"/>
    <mergeCell ref="G116:G118"/>
    <mergeCell ref="H116:H118"/>
    <mergeCell ref="I116:I118"/>
    <mergeCell ref="J116:J118"/>
    <mergeCell ref="K116:K118"/>
    <mergeCell ref="L116:L118"/>
    <mergeCell ref="M116:M118"/>
    <mergeCell ref="N116:N118"/>
    <mergeCell ref="O116:O118"/>
    <mergeCell ref="P116:P118"/>
    <mergeCell ref="Q116:Q118"/>
    <mergeCell ref="R116:R118"/>
    <mergeCell ref="S116:S118"/>
    <mergeCell ref="T116:T118"/>
    <mergeCell ref="U116:U118"/>
    <mergeCell ref="V116:V118"/>
    <mergeCell ref="A119:A121"/>
    <mergeCell ref="C119:C121"/>
    <mergeCell ref="D119:D121"/>
    <mergeCell ref="E119:E121"/>
    <mergeCell ref="F119:F121"/>
    <mergeCell ref="G119:G121"/>
    <mergeCell ref="H119:H121"/>
    <mergeCell ref="I119:I121"/>
    <mergeCell ref="J119:J121"/>
    <mergeCell ref="K119:K121"/>
    <mergeCell ref="L119:L121"/>
    <mergeCell ref="M119:M121"/>
    <mergeCell ref="N119:N121"/>
    <mergeCell ref="O119:O121"/>
    <mergeCell ref="P119:P121"/>
    <mergeCell ref="Q119:Q121"/>
    <mergeCell ref="R119:R121"/>
    <mergeCell ref="S119:S121"/>
    <mergeCell ref="T119:T121"/>
    <mergeCell ref="U119:U121"/>
    <mergeCell ref="V119:V121"/>
    <mergeCell ref="A122:A124"/>
    <mergeCell ref="C122:C124"/>
    <mergeCell ref="D122:D124"/>
    <mergeCell ref="E122:E124"/>
    <mergeCell ref="F122:F124"/>
    <mergeCell ref="G122:G124"/>
    <mergeCell ref="H122:H124"/>
    <mergeCell ref="I122:I124"/>
    <mergeCell ref="J122:J124"/>
    <mergeCell ref="K122:K124"/>
    <mergeCell ref="L122:L124"/>
    <mergeCell ref="M122:M124"/>
    <mergeCell ref="N122:N124"/>
    <mergeCell ref="O122:O124"/>
    <mergeCell ref="P122:P124"/>
    <mergeCell ref="Q122:Q124"/>
    <mergeCell ref="R122:R124"/>
    <mergeCell ref="S122:S124"/>
    <mergeCell ref="T122:T124"/>
    <mergeCell ref="U122:U124"/>
    <mergeCell ref="V122:V124"/>
    <mergeCell ref="A125:A127"/>
    <mergeCell ref="C125:C127"/>
    <mergeCell ref="D125:D127"/>
    <mergeCell ref="E125:E127"/>
    <mergeCell ref="F125:F127"/>
    <mergeCell ref="G125:G127"/>
    <mergeCell ref="H125:H127"/>
    <mergeCell ref="I125:I127"/>
    <mergeCell ref="J125:J127"/>
    <mergeCell ref="T125:T127"/>
    <mergeCell ref="U125:U127"/>
    <mergeCell ref="V125:V127"/>
    <mergeCell ref="K125:K127"/>
    <mergeCell ref="L125:L127"/>
    <mergeCell ref="M125:M127"/>
    <mergeCell ref="N125:N127"/>
    <mergeCell ref="O125:O127"/>
    <mergeCell ref="P125:P127"/>
    <mergeCell ref="Q125:Q127"/>
    <mergeCell ref="R125:R127"/>
    <mergeCell ref="S125:S127"/>
    <mergeCell ref="A84:A88"/>
    <mergeCell ref="C84:C88"/>
    <mergeCell ref="D84:D88"/>
    <mergeCell ref="E84:E88"/>
    <mergeCell ref="F84:F88"/>
    <mergeCell ref="G84:G88"/>
    <mergeCell ref="N84:N88"/>
    <mergeCell ref="O84:O88"/>
    <mergeCell ref="P84:P88"/>
    <mergeCell ref="Q84:Q88"/>
    <mergeCell ref="R84:R88"/>
    <mergeCell ref="S84:S88"/>
    <mergeCell ref="T84:T88"/>
    <mergeCell ref="U84:U88"/>
    <mergeCell ref="V84:V88"/>
    <mergeCell ref="Q89:Q93"/>
    <mergeCell ref="R89:R93"/>
    <mergeCell ref="S89:S93"/>
    <mergeCell ref="T89:T93"/>
    <mergeCell ref="U89:U93"/>
    <mergeCell ref="V89:V93"/>
    <mergeCell ref="A89:A93"/>
    <mergeCell ref="C89:C93"/>
    <mergeCell ref="D89:D93"/>
    <mergeCell ref="E89:E93"/>
    <mergeCell ref="F89:F93"/>
    <mergeCell ref="G89:G93"/>
    <mergeCell ref="N89:N93"/>
    <mergeCell ref="O89:O93"/>
    <mergeCell ref="P89:P93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64:A67" twoDigitTextYear="1"/>
    <ignoredError sqref="A145 D146:D147" numberStoredAsText="1"/>
    <ignoredError sqref="I146:I1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</vt:lpstr>
      <vt:lpstr>План 2020-21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Андрей</cp:lastModifiedBy>
  <cp:lastPrinted>2021-08-24T19:10:36Z</cp:lastPrinted>
  <dcterms:created xsi:type="dcterms:W3CDTF">2019-06-23T08:28:53Z</dcterms:created>
  <dcterms:modified xsi:type="dcterms:W3CDTF">2021-10-29T06:57:00Z</dcterms:modified>
</cp:coreProperties>
</file>